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all" sheetId="1" r:id="rId4"/>
    <sheet state="visible" name="Overall GPMC Income and Expendi" sheetId="2" r:id="rId5"/>
    <sheet state="visible" name="Companies House Information" sheetId="3" r:id="rId6"/>
  </sheets>
  <definedNames/>
  <calcPr/>
  <extLst>
    <ext uri="GoogleSheetsCustomDataVersion2">
      <go:sheetsCustomData xmlns:go="http://customooxmlschemas.google.com/" r:id="rId7" roundtripDataChecksum="rVECAnB7WgxIvN/30JsQcE0ogqoFGAnrg8D/axNKfHc="/>
    </ext>
  </extLst>
</workbook>
</file>

<file path=xl/sharedStrings.xml><?xml version="1.0" encoding="utf-8"?>
<sst xmlns="http://schemas.openxmlformats.org/spreadsheetml/2006/main" count="286" uniqueCount="165">
  <si>
    <t>Service</t>
  </si>
  <si>
    <t>Management Fee</t>
  </si>
  <si>
    <t>SMR - Staffing</t>
  </si>
  <si>
    <t>RA / Audit / Reviews</t>
  </si>
  <si>
    <t>PPO Liability Insurance</t>
  </si>
  <si>
    <t>Developer FFC</t>
  </si>
  <si>
    <t>Waste Management</t>
  </si>
  <si>
    <t>Strategic Open Space</t>
  </si>
  <si>
    <t>Local Open Space</t>
  </si>
  <si>
    <t>Play Areas</t>
  </si>
  <si>
    <t>SUDS System</t>
  </si>
  <si>
    <t>Litter Picking</t>
  </si>
  <si>
    <t>Community Facilities</t>
  </si>
  <si>
    <t>Road/Lighting / Sewage Maintenance</t>
  </si>
  <si>
    <t>Audit and Accountancy</t>
  </si>
  <si>
    <t>Legal / Prof Fees</t>
  </si>
  <si>
    <t>Reserve Fund?</t>
  </si>
  <si>
    <t>TOTAL CELL EXPENDITURE</t>
  </si>
  <si>
    <t>TOTAL CELL INCOME (CHARGE)</t>
  </si>
  <si>
    <t>DIFFERENCE +/-</t>
  </si>
  <si>
    <t>OVERALL YEARLY INCOME / EXPENDITURE</t>
  </si>
  <si>
    <t>Totals</t>
  </si>
  <si>
    <t>Notes on observations</t>
  </si>
  <si>
    <t>Year</t>
  </si>
  <si>
    <t>Cell</t>
  </si>
  <si>
    <t>Income 2014</t>
  </si>
  <si>
    <t>Cell F</t>
  </si>
  <si>
    <t>Developer Recharge Costs</t>
  </si>
  <si>
    <t>Cell G</t>
  </si>
  <si>
    <t>Landscaping and Maintenance</t>
  </si>
  <si>
    <t>Total</t>
  </si>
  <si>
    <t>Non Adopted Roads and Lighting</t>
  </si>
  <si>
    <t>Professional Fees</t>
  </si>
  <si>
    <t>Expenditure 2014</t>
  </si>
  <si>
    <t>Income 2015</t>
  </si>
  <si>
    <t>Total expenditure calculation is out by £1 for both Cells F &amp; G</t>
  </si>
  <si>
    <t>Cell C</t>
  </si>
  <si>
    <t>Expenditure 2015</t>
  </si>
  <si>
    <t>Income 2016</t>
  </si>
  <si>
    <t xml:space="preserve">Cell E </t>
  </si>
  <si>
    <t>Cell C information not available on website and acquired from GPMC after sharing original spreadsheet Feb 2023</t>
  </si>
  <si>
    <t>In 2017 the income vs expenditure shows a £23250 profit being made and not £8149 as the +/- difference suggests</t>
  </si>
  <si>
    <t>Expenditure 2016</t>
  </si>
  <si>
    <t>2017 shows that £45001 was placed into a reserve fund and a profit of £8149 totalling a profit of £53150</t>
  </si>
  <si>
    <t>Cell C expenditure increased £6958 after change to audit statement Feb 2023</t>
  </si>
  <si>
    <t>Cell D</t>
  </si>
  <si>
    <t>Income 2017</t>
  </si>
  <si>
    <t>Cell F income increased £8561 after change to audit statement Feb 2023</t>
  </si>
  <si>
    <t>Cell E</t>
  </si>
  <si>
    <t>Cell F expenditure increased £1593 after change to audit statement Feb 2023</t>
  </si>
  <si>
    <t>Cell G expenditure reduced £17441 after change to audit statement Feb 2023</t>
  </si>
  <si>
    <t>Cell G income reduced £14132 after change to audit statement Feb 2023</t>
  </si>
  <si>
    <t>Commercial centre information not available on website and aquired from GPMC after sharing original spreadsheet Feb 2023</t>
  </si>
  <si>
    <t>Expenditure 2017</t>
  </si>
  <si>
    <t>2017 shows that £45001 was placed into a reserve fund and a profit of £8149 was made over the year a total of £53150 profit</t>
  </si>
  <si>
    <t>Reserve fund? (Listed on audit)</t>
  </si>
  <si>
    <t>Cell D does not have the previous or following years information compared to the other cells</t>
  </si>
  <si>
    <t>Income 2018</t>
  </si>
  <si>
    <t>Cell E's calculation is the same as 2017, it appears that the statement is the same one?</t>
  </si>
  <si>
    <t>Cell C expenditure increased £9327 after change to audit statement Feb 2023</t>
  </si>
  <si>
    <t>Cell C income increased £7009 after changes to the audit information Feb 2023</t>
  </si>
  <si>
    <t>Cell E expenditure increased £2781 and income increased £3940 after changes to the audit information Feb 2023</t>
  </si>
  <si>
    <t>Cell F expenditure decreased £6747 and income decreased £6320</t>
  </si>
  <si>
    <t>Expenditure 2018</t>
  </si>
  <si>
    <t>Cell G expenditure decreased £2588 and income decreased £5929 after changes to the audit account information Feb 2023</t>
  </si>
  <si>
    <t>Commercial centre expenditure increased £5816 and income remained the same after audit change Feb 2023</t>
  </si>
  <si>
    <t>2018 expenditure increased £18956 and income increased £4990 after change to audit statement Feb 2023</t>
  </si>
  <si>
    <t>Income 2019</t>
  </si>
  <si>
    <t>2019 expendature audits show a difference of an additional £63,955 added to expenditure over the year by incremental amounts across cell statements? Expenditure 2018 - 238305 v 302260 - Expenditure 2019</t>
  </si>
  <si>
    <t>Cell's C, E, F, G and the Commercial centre do not match previous / future audit statements compared to the previous years</t>
  </si>
  <si>
    <t>Cell E expenditure has decreased £286 but income has remained the same after changes to the audit statement Febuary 2023</t>
  </si>
  <si>
    <t>Cell A</t>
  </si>
  <si>
    <t>Cell G expenditure has increased £19 but income has remained the same after changes to the audit statement Feb 2023</t>
  </si>
  <si>
    <t>Expenditure 2019</t>
  </si>
  <si>
    <t xml:space="preserve">From 2014 to 2021 the audited statements show GPMC making a loss of £25699 </t>
  </si>
  <si>
    <t>Income 2020</t>
  </si>
  <si>
    <t>From 2014 to 2021 the audited statements show reserve fund charges amounting to £45001</t>
  </si>
  <si>
    <t>The GPMC should show a + balance of £19302 in 2021</t>
  </si>
  <si>
    <t>Expenditure 2020</t>
  </si>
  <si>
    <t>Cell A expenditure is incorrect by £2</t>
  </si>
  <si>
    <t>Income 2021</t>
  </si>
  <si>
    <t>Cell C expenditure increase of £22450 compared with previous year statement</t>
  </si>
  <si>
    <t>Cell C income increase of £23186 compared with previous years statement</t>
  </si>
  <si>
    <t>Cell D expenditure incorrect by £1</t>
  </si>
  <si>
    <t>Cell E expenditure incorrect by £1</t>
  </si>
  <si>
    <t>Overall</t>
  </si>
  <si>
    <t>Cell F expenditure incorrect by £1</t>
  </si>
  <si>
    <t>Expenditure 2021</t>
  </si>
  <si>
    <t>Cell G expenditure incorrect by £1</t>
  </si>
  <si>
    <t>Commercial centre expenditure £1 difference to previous year</t>
  </si>
  <si>
    <t>Income 2022</t>
  </si>
  <si>
    <t>Income</t>
  </si>
  <si>
    <t>Expenditure</t>
  </si>
  <si>
    <t>Reserve Fund</t>
  </si>
  <si>
    <t>Landscape and Maintenance</t>
  </si>
  <si>
    <t xml:space="preserve">Despite the overall Management company land not increasing in size landscape and maintenance costs have gone from </t>
  </si>
  <si>
    <t>£54973 to £224629, why has this occurred?</t>
  </si>
  <si>
    <t>Companies House Information</t>
  </si>
  <si>
    <t>Change of accounting ref GPMC</t>
  </si>
  <si>
    <t>CELL PROFIT/LOSS</t>
  </si>
  <si>
    <t>Notes</t>
  </si>
  <si>
    <t>Company Number</t>
  </si>
  <si>
    <t>Asset</t>
  </si>
  <si>
    <t>Newcastle Great Park Management Company (GPMC)</t>
  </si>
  <si>
    <t>Deficit</t>
  </si>
  <si>
    <t>Assests less liabilities</t>
  </si>
  <si>
    <t>Dormant / non exsistent Company</t>
  </si>
  <si>
    <t>Doesn’t match with previous year filing</t>
  </si>
  <si>
    <t>Persimmon sig control</t>
  </si>
  <si>
    <t>Changes to ownership (Companies House)</t>
  </si>
  <si>
    <t>Newcastle Great Park (Estates LTD)</t>
  </si>
  <si>
    <t>Does not show service charge creditors / debitors</t>
  </si>
  <si>
    <t>Debtors</t>
  </si>
  <si>
    <t>Matches some part of service charge overall sheet figures</t>
  </si>
  <si>
    <t>Creditors</t>
  </si>
  <si>
    <t>Maths makes sense…</t>
  </si>
  <si>
    <t>Same as previous year exactly ish???</t>
  </si>
  <si>
    <t>Newcastle Great Park (Town Centre) Limited</t>
  </si>
  <si>
    <t>Net liabilities</t>
  </si>
  <si>
    <t>NGP Management Company (Commercial) LTD</t>
  </si>
  <si>
    <r>
      <rPr>
        <rFont val="Calibri"/>
        <color theme="1"/>
      </rPr>
      <t xml:space="preserve">2020 (£488505) - 2021 (£380265) = </t>
    </r>
    <r>
      <rPr>
        <rFont val="Calibri"/>
        <color rgb="FFFF0000"/>
        <sz val="11.0"/>
      </rPr>
      <t>-108240</t>
    </r>
    <r>
      <rPr>
        <rFont val="Calibri"/>
        <color theme="1"/>
        <sz val="11.0"/>
      </rPr>
      <t xml:space="preserve"> yet the service charge was + </t>
    </r>
    <r>
      <rPr>
        <rFont val="Calibri"/>
        <color rgb="FF00B050"/>
        <sz val="11.0"/>
      </rPr>
      <t>£108241</t>
    </r>
  </si>
  <si>
    <t xml:space="preserve">From 2017 to 2021 service charge received amount to £530207 yet the balance sheet = £142,862 in debt? </t>
  </si>
  <si>
    <t>2010-16 shows income and expenditure in the account prior to service charge income reported via audit of accounts?</t>
  </si>
  <si>
    <t>CHARGE TO COMMERCIAL CENTRE (OVERALL SHEET)</t>
  </si>
  <si>
    <t>CELL BALANCE AFTER INCOME/EXPENDITURE</t>
  </si>
  <si>
    <t>NGPMC CELL A</t>
  </si>
  <si>
    <t>2021 - assests are £3 incorrect to £2 deficit and creditors do not match service charge income</t>
  </si>
  <si>
    <t>SERVICE CHARGE TO CELL (OVERALL SHEET)</t>
  </si>
  <si>
    <t>NGPMC CELL C</t>
  </si>
  <si>
    <t>2020 - Where has £118980 gone in assets? From 2019</t>
  </si>
  <si>
    <t>Service charge and creditors are completely different?</t>
  </si>
  <si>
    <t>?</t>
  </si>
  <si>
    <t>NGPMC CELL D</t>
  </si>
  <si>
    <t>2018 - Assests, creditors do not match with service charge income. Net liabilities matches overall service charge deficit</t>
  </si>
  <si>
    <t>2019 - Assets, creditors do not match with service charge income. Creditors value is similar to cell expenditure.</t>
  </si>
  <si>
    <t>2020 - The cell shows a -£169 loss yet the cells assests have increased £10971. Assets, Creditors and debits do not match Service Charge information</t>
  </si>
  <si>
    <t>2021 - Exactly the same as 2020, Creditors do not match service charge income and does not show debitors for the cell over the year.</t>
  </si>
  <si>
    <t>NGPMC CELL E</t>
  </si>
  <si>
    <t>2017 - Assests match service charge, creditors matches expenditure of cell</t>
  </si>
  <si>
    <t>2018 - The Cell shows a £0 profit yet the cell assets increased £23660 Creditors do not match the service charge income</t>
  </si>
  <si>
    <t>2019 - The cells assests remain the same which matches with £0 after service charge vs expenditure, however the service charge of £15918 does not equate to the creditors amount of £37765?</t>
  </si>
  <si>
    <t>2020 - Bizare as assets drop to £0 or havent been reported, the service charge income and expenditure do not appear anywhere?</t>
  </si>
  <si>
    <t>2021 - Where did £33511 go in assessts from 2019 to 2021. Doesn’t show the income or expenditure of the service charge to Cell E?</t>
  </si>
  <si>
    <t>NGPMC CELL F</t>
  </si>
  <si>
    <t>2014 - Cell F had a deficit of £8704 assets and creditors do not match for the cell</t>
  </si>
  <si>
    <t>2015 - assets do not match service charge amount or -£5793 cell deficit</t>
  </si>
  <si>
    <t>2016 - The cell shows a loss of £1, service charge of £77956 yet the income for the cell is £140223?</t>
  </si>
  <si>
    <t>2017 - Assets remain the same yet the cell made a profit of £1, Servive chare income or £86517 does not match creditors £133256?</t>
  </si>
  <si>
    <t>2018 - Cell made £1 profit yet assets increased £94638?</t>
  </si>
  <si>
    <t>2019 - Cell made no profit and yet its assests have declined £108507?</t>
  </si>
  <si>
    <t>2020 - Assests are £0? Service charge income for the year £79670 and creditors £58300? Where has £61087 gone?</t>
  </si>
  <si>
    <t>2021 - -£1 recorded in deficit for cell, £100187 gained in service charge, Assests remain at creditors from 2020?</t>
  </si>
  <si>
    <t>NGPMC CELL G</t>
  </si>
  <si>
    <t>2014 - Service charge received £60417, yet creditors amount to £137655?</t>
  </si>
  <si>
    <t>2015 - 2014 service charge and 2015 service charge credit amounts to £147,647 and yet 2015 creditors amounts to £150500?</t>
  </si>
  <si>
    <t>2016 - Creditors have doubled the service charge income? Yet the cell income was -£1?</t>
  </si>
  <si>
    <t>2017 - What is going on? I give up!!!</t>
  </si>
  <si>
    <t>2020 - actually makes sense as the cell made £0 profit, but how has a £50551 service charge changed to creditors of £124515?</t>
  </si>
  <si>
    <t>2021 - From 2019 to 2021 assets have remained the same, creditors have put the same money in and debitors the same money out and none of it related to the service charge amount or the fact that the cell made £0 in profit?</t>
  </si>
  <si>
    <t>Cells show a deficit of -£25695</t>
  </si>
  <si>
    <t>This does not take account of the reserve fund of £45001</t>
  </si>
  <si>
    <t xml:space="preserve">GPMC overall should show a credit of </t>
  </si>
  <si>
    <t>Total Assets of GPMC show a balance of:</t>
  </si>
  <si>
    <t>NGP Management Limited</t>
  </si>
  <si>
    <t>Where on earth has this company or funds come from???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</si>
</sst>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Red]\-&quot;£&quot;#,##0"/>
  </numFmts>
  <fonts count="20">
    <font>
      <sz val="11.0"/>
      <color theme="1"/>
      <name val="Calibri"/>
      <scheme val="minor"/>
    </font>
    <font>
      <b/>
      <sz val="11.0"/>
      <color theme="1"/>
      <name val="Calibri"/>
    </font>
    <font>
      <b/>
      <sz val="12.0"/>
      <color theme="1"/>
      <name val="Calibri"/>
    </font>
    <font>
      <sz val="11.0"/>
      <color theme="1"/>
      <name val="Calibri"/>
    </font>
    <font>
      <sz val="11.0"/>
      <color rgb="FFFF0000"/>
      <name val="Calibri"/>
    </font>
    <font/>
    <font>
      <sz val="11.0"/>
      <color rgb="FF0070C0"/>
      <name val="Calibri"/>
    </font>
    <font>
      <sz val="11.0"/>
      <color rgb="FF00B050"/>
      <name val="Calibri"/>
    </font>
    <font>
      <color theme="1"/>
      <name val="Calibri"/>
    </font>
    <font>
      <sz val="11.0"/>
      <color theme="4"/>
      <name val="Calibri"/>
    </font>
    <font>
      <sz val="11.0"/>
      <color rgb="FF4472C4"/>
      <name val="Calibri"/>
    </font>
    <font>
      <color theme="1"/>
      <name val="Calibri"/>
      <scheme val="minor"/>
    </font>
    <font>
      <b/>
      <color theme="1"/>
      <name val="Calibri"/>
    </font>
    <font>
      <sz val="11.0"/>
      <color rgb="FF6AA84F"/>
      <name val="Calibri"/>
    </font>
    <font>
      <b/>
      <sz val="11.0"/>
      <color theme="0"/>
      <name val="Calibri"/>
    </font>
    <font>
      <sz val="11.0"/>
      <color theme="0"/>
      <name val="Calibri"/>
    </font>
    <font>
      <b/>
      <sz val="20.0"/>
      <color theme="1"/>
      <name val="Calibri"/>
    </font>
    <font>
      <sz val="11.0"/>
      <color theme="9"/>
      <name val="Calibri"/>
    </font>
    <font>
      <sz val="11.0"/>
      <color rgb="FF000000"/>
      <name val="Calibri"/>
    </font>
    <font>
      <b/>
      <sz val="14.0"/>
      <color rgb="FF000000"/>
      <name val="Arial"/>
    </font>
  </fonts>
  <fills count="23">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5"/>
        <bgColor theme="5"/>
      </patternFill>
    </fill>
    <fill>
      <patternFill patternType="solid">
        <fgColor theme="0"/>
        <bgColor theme="0"/>
      </patternFill>
    </fill>
    <fill>
      <patternFill patternType="solid">
        <fgColor rgb="FFD9E2F3"/>
        <bgColor rgb="FFD9E2F3"/>
      </patternFill>
    </fill>
    <fill>
      <patternFill patternType="solid">
        <fgColor rgb="FFE2EFD9"/>
        <bgColor rgb="FFE2EFD9"/>
      </patternFill>
    </fill>
    <fill>
      <patternFill patternType="solid">
        <fgColor rgb="FFFEF2CB"/>
        <bgColor rgb="FFFEF2CB"/>
      </patternFill>
    </fill>
    <fill>
      <patternFill patternType="solid">
        <fgColor rgb="FFFBE4D5"/>
        <bgColor rgb="FFFBE4D5"/>
      </patternFill>
    </fill>
    <fill>
      <patternFill patternType="solid">
        <fgColor rgb="FFB4C6E7"/>
        <bgColor rgb="FFB4C6E7"/>
      </patternFill>
    </fill>
    <fill>
      <patternFill patternType="solid">
        <fgColor rgb="FFC5E0B3"/>
        <bgColor rgb="FFC5E0B3"/>
      </patternFill>
    </fill>
    <fill>
      <patternFill patternType="solid">
        <fgColor rgb="FFFFE598"/>
        <bgColor rgb="FFFFE598"/>
      </patternFill>
    </fill>
    <fill>
      <patternFill patternType="solid">
        <fgColor rgb="FFFFE599"/>
        <bgColor rgb="FFFFE599"/>
      </patternFill>
    </fill>
    <fill>
      <patternFill patternType="solid">
        <fgColor rgb="FF00B050"/>
        <bgColor rgb="FF00B050"/>
      </patternFill>
    </fill>
    <fill>
      <patternFill patternType="solid">
        <fgColor rgb="FF0070C0"/>
        <bgColor rgb="FF0070C0"/>
      </patternFill>
    </fill>
    <fill>
      <patternFill patternType="solid">
        <fgColor rgb="FFFFC000"/>
        <bgColor rgb="FFFFC000"/>
      </patternFill>
    </fill>
    <fill>
      <patternFill patternType="solid">
        <fgColor rgb="FFFF0000"/>
        <bgColor rgb="FFFF0000"/>
      </patternFill>
    </fill>
    <fill>
      <patternFill patternType="solid">
        <fgColor rgb="FFBFBFBF"/>
        <bgColor rgb="FFBFBFBF"/>
      </patternFill>
    </fill>
    <fill>
      <patternFill patternType="solid">
        <fgColor rgb="FFFEB4A8"/>
        <bgColor rgb="FFFEB4A8"/>
      </patternFill>
    </fill>
    <fill>
      <patternFill patternType="solid">
        <fgColor rgb="FFE7E6E6"/>
        <bgColor rgb="FFE7E6E6"/>
      </patternFill>
    </fill>
    <fill>
      <patternFill patternType="solid">
        <fgColor theme="7"/>
        <bgColor theme="7"/>
      </patternFill>
    </fill>
  </fills>
  <borders count="16">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top style="thin">
        <color rgb="FF000000"/>
      </top>
    </border>
    <border>
      <left style="thin">
        <color rgb="FF000000"/>
      </left>
      <right/>
    </border>
    <border>
      <left style="thin">
        <color rgb="FF000000"/>
      </left>
      <right/>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left/>
      <right style="thin">
        <color rgb="FF000000"/>
      </right>
      <top style="thin">
        <color rgb="FF000000"/>
      </top>
      <bottom style="thin">
        <color rgb="FF000000"/>
      </bottom>
    </border>
    <border>
      <left/>
      <right/>
    </border>
    <border>
      <left style="thin">
        <color rgb="FF000000"/>
      </left>
      <right style="thin">
        <color rgb="FF000000"/>
      </right>
      <top style="thin">
        <color rgb="FF000000"/>
      </top>
      <bottom/>
    </border>
    <border>
      <left/>
      <right/>
      <top/>
      <bottom/>
    </border>
    <border>
      <left style="thin">
        <color rgb="FF000000"/>
      </left>
      <right style="thin">
        <color rgb="FF000000"/>
      </right>
      <top/>
      <bottom/>
    </border>
  </borders>
  <cellStyleXfs count="1">
    <xf borderId="0" fillId="0" fontId="0" numFmtId="0" applyAlignment="1" applyFont="1"/>
  </cellStyleXfs>
  <cellXfs count="115">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Alignment="1" applyBorder="1" applyFill="1" applyFont="1">
      <alignment textRotation="90"/>
    </xf>
    <xf borderId="1" fillId="3" fontId="2" numFmtId="0" xfId="0" applyAlignment="1" applyBorder="1" applyFill="1" applyFont="1">
      <alignment textRotation="90"/>
    </xf>
    <xf borderId="1" fillId="4" fontId="2" numFmtId="0" xfId="0" applyAlignment="1" applyBorder="1" applyFill="1" applyFont="1">
      <alignment textRotation="90"/>
    </xf>
    <xf borderId="1" fillId="5" fontId="2" numFmtId="0" xfId="0" applyAlignment="1" applyBorder="1" applyFill="1" applyFont="1">
      <alignment textRotation="90"/>
    </xf>
    <xf borderId="1" fillId="0" fontId="1" numFmtId="0" xfId="0" applyAlignment="1" applyBorder="1" applyFont="1">
      <alignment textRotation="90"/>
    </xf>
    <xf borderId="1" fillId="6" fontId="2" numFmtId="0" xfId="0" applyAlignment="1" applyBorder="1" applyFill="1" applyFont="1">
      <alignment textRotation="90"/>
    </xf>
    <xf borderId="0" fillId="0" fontId="1" numFmtId="0" xfId="0" applyAlignment="1" applyFont="1">
      <alignment textRotation="90"/>
    </xf>
    <xf borderId="1" fillId="0" fontId="1" numFmtId="0" xfId="0" applyAlignment="1" applyBorder="1" applyFont="1">
      <alignment horizontal="center" textRotation="90"/>
    </xf>
    <xf borderId="2" fillId="0" fontId="1" numFmtId="0" xfId="0" applyAlignment="1" applyBorder="1" applyFont="1">
      <alignment textRotation="90"/>
    </xf>
    <xf borderId="1" fillId="0" fontId="1" numFmtId="0" xfId="0" applyAlignment="1" applyBorder="1" applyFont="1">
      <alignment horizontal="center"/>
    </xf>
    <xf borderId="1" fillId="0" fontId="3" numFmtId="0" xfId="0" applyBorder="1" applyFont="1"/>
    <xf borderId="3" fillId="7" fontId="1" numFmtId="0" xfId="0" applyAlignment="1" applyBorder="1" applyFill="1" applyFont="1">
      <alignment horizontal="center"/>
    </xf>
    <xf borderId="1" fillId="0" fontId="4" numFmtId="0" xfId="0" applyBorder="1" applyFont="1"/>
    <xf borderId="1" fillId="2" fontId="3" numFmtId="0" xfId="0" applyBorder="1" applyFont="1"/>
    <xf borderId="2" fillId="0" fontId="5" numFmtId="0" xfId="0" applyBorder="1" applyFont="1"/>
    <xf borderId="1" fillId="3" fontId="3" numFmtId="0" xfId="0" applyBorder="1" applyFont="1"/>
    <xf borderId="4" fillId="0" fontId="5" numFmtId="0" xfId="0" applyBorder="1" applyFont="1"/>
    <xf borderId="1" fillId="0" fontId="1" numFmtId="0" xfId="0" applyBorder="1" applyFont="1"/>
    <xf borderId="1" fillId="4" fontId="3" numFmtId="0" xfId="0" applyBorder="1" applyFont="1"/>
    <xf borderId="0" fillId="0" fontId="1" numFmtId="0" xfId="0" applyFont="1"/>
    <xf borderId="1" fillId="5" fontId="3" numFmtId="0" xfId="0" applyBorder="1" applyFont="1"/>
    <xf borderId="3" fillId="8" fontId="1" numFmtId="0" xfId="0" applyAlignment="1" applyBorder="1" applyFill="1" applyFont="1">
      <alignment horizontal="center"/>
    </xf>
    <xf borderId="1" fillId="0" fontId="6" numFmtId="0" xfId="0" applyBorder="1" applyFont="1"/>
    <xf borderId="0" fillId="0" fontId="4" numFmtId="0" xfId="0" applyFont="1"/>
    <xf borderId="1" fillId="0" fontId="7" numFmtId="0" xfId="0" applyBorder="1" applyFont="1"/>
    <xf borderId="0" fillId="0" fontId="8" numFmtId="0" xfId="0" applyFont="1"/>
    <xf borderId="5" fillId="9" fontId="1" numFmtId="0" xfId="0" applyAlignment="1" applyBorder="1" applyFill="1" applyFont="1">
      <alignment horizontal="center"/>
    </xf>
    <xf borderId="1" fillId="3" fontId="4" numFmtId="0" xfId="0" applyBorder="1" applyFont="1"/>
    <xf borderId="6" fillId="0" fontId="5" numFmtId="0" xfId="0" applyBorder="1" applyFont="1"/>
    <xf borderId="1" fillId="3" fontId="3" numFmtId="0" xfId="0" applyAlignment="1" applyBorder="1" applyFont="1">
      <alignment shrinkToFit="0" wrapText="1"/>
    </xf>
    <xf borderId="1" fillId="3" fontId="6" numFmtId="0" xfId="0" applyAlignment="1" applyBorder="1" applyFont="1">
      <alignment horizontal="right" shrinkToFit="0" wrapText="1"/>
    </xf>
    <xf borderId="1" fillId="3" fontId="4" numFmtId="0" xfId="0" applyAlignment="1" applyBorder="1" applyFont="1">
      <alignment horizontal="right" shrinkToFit="0" wrapText="1"/>
    </xf>
    <xf borderId="7" fillId="0" fontId="5" numFmtId="0" xfId="0" applyBorder="1" applyFont="1"/>
    <xf borderId="5" fillId="10" fontId="1" numFmtId="0" xfId="0" applyAlignment="1" applyBorder="1" applyFill="1" applyFont="1">
      <alignment horizontal="center"/>
    </xf>
    <xf borderId="8" fillId="3" fontId="7" numFmtId="0" xfId="0" applyBorder="1" applyFont="1"/>
    <xf borderId="1" fillId="3" fontId="9" numFmtId="0" xfId="0" applyAlignment="1" applyBorder="1" applyFont="1">
      <alignment horizontal="right" shrinkToFit="0" wrapText="1"/>
    </xf>
    <xf borderId="8" fillId="6" fontId="3" numFmtId="0" xfId="0" applyBorder="1" applyFont="1"/>
    <xf borderId="1" fillId="3" fontId="7" numFmtId="0" xfId="0" applyBorder="1" applyFont="1"/>
    <xf borderId="8" fillId="0" fontId="1" numFmtId="0" xfId="0" applyBorder="1" applyFont="1"/>
    <xf borderId="1" fillId="3" fontId="6" numFmtId="0" xfId="0" applyBorder="1" applyFont="1"/>
    <xf borderId="7" fillId="0" fontId="1" numFmtId="0" xfId="0" applyAlignment="1" applyBorder="1" applyFont="1">
      <alignment horizontal="center"/>
    </xf>
    <xf borderId="3" fillId="11" fontId="1" numFmtId="0" xfId="0" applyAlignment="1" applyBorder="1" applyFill="1" applyFont="1">
      <alignment horizontal="center"/>
    </xf>
    <xf borderId="9" fillId="3" fontId="7" numFmtId="0" xfId="0" applyBorder="1" applyFont="1"/>
    <xf borderId="9" fillId="6" fontId="7" numFmtId="0" xfId="0" applyBorder="1" applyFont="1"/>
    <xf borderId="10" fillId="0" fontId="7" numFmtId="0" xfId="0" applyBorder="1" applyFont="1"/>
    <xf borderId="10" fillId="0" fontId="1" numFmtId="0" xfId="0" applyBorder="1" applyFont="1"/>
    <xf borderId="2" fillId="0" fontId="1" numFmtId="0" xfId="0" applyAlignment="1" applyBorder="1" applyFont="1">
      <alignment horizontal="center"/>
    </xf>
    <xf borderId="1" fillId="6" fontId="3" numFmtId="0" xfId="0" applyBorder="1" applyFont="1"/>
    <xf borderId="3" fillId="12" fontId="1" numFmtId="0" xfId="0" applyAlignment="1" applyBorder="1" applyFill="1" applyFont="1">
      <alignment horizontal="center"/>
    </xf>
    <xf borderId="1" fillId="3" fontId="1" numFmtId="0" xfId="0" applyBorder="1" applyFont="1"/>
    <xf borderId="1" fillId="6" fontId="7" numFmtId="0" xfId="0" applyBorder="1" applyFont="1"/>
    <xf borderId="3" fillId="0" fontId="3" numFmtId="0" xfId="0" applyBorder="1" applyFont="1"/>
    <xf borderId="1" fillId="3" fontId="3" numFmtId="0" xfId="0" applyAlignment="1" applyBorder="1" applyFont="1">
      <alignment horizontal="right" shrinkToFit="0" wrapText="1"/>
    </xf>
    <xf borderId="11" fillId="3" fontId="4" numFmtId="0" xfId="0" applyBorder="1" applyFont="1"/>
    <xf borderId="8" fillId="0" fontId="7" numFmtId="0" xfId="0" applyBorder="1" applyFont="1"/>
    <xf borderId="3" fillId="13" fontId="1" numFmtId="0" xfId="0" applyAlignment="1" applyBorder="1" applyFill="1" applyFont="1">
      <alignment horizontal="center"/>
    </xf>
    <xf borderId="8" fillId="0" fontId="3" numFmtId="0" xfId="0" applyBorder="1" applyFont="1"/>
    <xf borderId="1" fillId="0" fontId="3" numFmtId="0" xfId="0" applyAlignment="1" applyBorder="1" applyFont="1">
      <alignment horizontal="center"/>
    </xf>
    <xf borderId="1" fillId="0" fontId="4" numFmtId="0" xfId="0" applyAlignment="1" applyBorder="1" applyFont="1">
      <alignment horizontal="center"/>
    </xf>
    <xf borderId="1" fillId="0" fontId="9" numFmtId="0" xfId="0" applyAlignment="1" applyBorder="1" applyFont="1">
      <alignment horizontal="center"/>
    </xf>
    <xf borderId="1" fillId="0" fontId="10" numFmtId="0" xfId="0" applyAlignment="1" applyBorder="1" applyFont="1">
      <alignment horizontal="center" readingOrder="0"/>
    </xf>
    <xf borderId="1" fillId="0" fontId="7" numFmtId="0" xfId="0" applyAlignment="1" applyBorder="1" applyFont="1">
      <alignment horizontal="center"/>
    </xf>
    <xf borderId="12" fillId="0" fontId="1" numFmtId="0" xfId="0" applyAlignment="1" applyBorder="1" applyFont="1">
      <alignment horizontal="center"/>
    </xf>
    <xf borderId="0" fillId="0" fontId="11" numFmtId="0" xfId="0" applyAlignment="1" applyFont="1">
      <alignment horizontal="center"/>
    </xf>
    <xf borderId="3" fillId="14" fontId="12" numFmtId="0" xfId="0" applyBorder="1" applyFill="1" applyFont="1"/>
    <xf borderId="1" fillId="0" fontId="13" numFmtId="0" xfId="0" applyBorder="1" applyFont="1"/>
    <xf borderId="1" fillId="0" fontId="3" numFmtId="0" xfId="0" applyAlignment="1" applyBorder="1" applyFont="1">
      <alignment horizontal="center" readingOrder="0"/>
    </xf>
    <xf borderId="0" fillId="0" fontId="12" numFmtId="0" xfId="0" applyFont="1"/>
    <xf borderId="0" fillId="0" fontId="12" numFmtId="0" xfId="0" applyAlignment="1" applyFont="1">
      <alignment readingOrder="0"/>
    </xf>
    <xf borderId="0" fillId="0" fontId="12" numFmtId="0" xfId="0" applyAlignment="1" applyFont="1">
      <alignment horizontal="center"/>
    </xf>
    <xf borderId="3" fillId="0" fontId="1" numFmtId="0" xfId="0" applyAlignment="1" applyBorder="1" applyFont="1">
      <alignment horizontal="center" textRotation="90"/>
    </xf>
    <xf borderId="3" fillId="0" fontId="1" numFmtId="0" xfId="0" applyAlignment="1" applyBorder="1" applyFont="1">
      <alignment textRotation="90"/>
    </xf>
    <xf borderId="13" fillId="15" fontId="14" numFmtId="0" xfId="0" applyAlignment="1" applyBorder="1" applyFill="1" applyFont="1">
      <alignment textRotation="90"/>
    </xf>
    <xf borderId="13" fillId="3" fontId="1" numFmtId="0" xfId="0" applyAlignment="1" applyBorder="1" applyFont="1">
      <alignment textRotation="90"/>
    </xf>
    <xf borderId="13" fillId="16" fontId="14" numFmtId="0" xfId="0" applyAlignment="1" applyBorder="1" applyFill="1" applyFont="1">
      <alignment textRotation="90"/>
    </xf>
    <xf borderId="13" fillId="17" fontId="14" numFmtId="0" xfId="0" applyAlignment="1" applyBorder="1" applyFill="1" applyFont="1">
      <alignment textRotation="90"/>
    </xf>
    <xf borderId="14" fillId="18" fontId="14" numFmtId="0" xfId="0" applyAlignment="1" applyBorder="1" applyFill="1" applyFont="1">
      <alignment textRotation="90"/>
    </xf>
    <xf borderId="1" fillId="6" fontId="1" numFmtId="0" xfId="0" applyAlignment="1" applyBorder="1" applyFont="1">
      <alignment horizontal="center"/>
    </xf>
    <xf borderId="0" fillId="0" fontId="3" numFmtId="0" xfId="0" applyFont="1"/>
    <xf borderId="1" fillId="15" fontId="15" numFmtId="0" xfId="0" applyBorder="1" applyFont="1"/>
    <xf borderId="1" fillId="16" fontId="15" numFmtId="0" xfId="0" applyBorder="1" applyFont="1"/>
    <xf borderId="1" fillId="17" fontId="15" numFmtId="0" xfId="0" applyBorder="1" applyFont="1"/>
    <xf borderId="1" fillId="18" fontId="15" numFmtId="0" xfId="0" applyBorder="1" applyFont="1"/>
    <xf borderId="0" fillId="0" fontId="3" numFmtId="0" xfId="0" applyAlignment="1" applyFont="1">
      <alignment horizontal="center"/>
    </xf>
    <xf borderId="0" fillId="0" fontId="16" numFmtId="0" xfId="0" applyFont="1"/>
    <xf borderId="1" fillId="0" fontId="17" numFmtId="0" xfId="0" applyAlignment="1" applyBorder="1" applyFont="1">
      <alignment textRotation="90"/>
    </xf>
    <xf borderId="14" fillId="3" fontId="3" numFmtId="0" xfId="0" applyAlignment="1" applyBorder="1" applyFont="1">
      <alignment textRotation="90"/>
    </xf>
    <xf borderId="1" fillId="0" fontId="18" numFmtId="0" xfId="0" applyAlignment="1" applyBorder="1" applyFont="1">
      <alignment horizontal="left"/>
    </xf>
    <xf borderId="1" fillId="7" fontId="7" numFmtId="0" xfId="0" applyBorder="1" applyFont="1"/>
    <xf borderId="1" fillId="7" fontId="3" numFmtId="0" xfId="0" applyBorder="1" applyFont="1"/>
    <xf borderId="1" fillId="19" fontId="3" numFmtId="0" xfId="0" applyBorder="1" applyFill="1" applyFont="1"/>
    <xf borderId="1" fillId="19" fontId="18" numFmtId="0" xfId="0" applyAlignment="1" applyBorder="1" applyFont="1">
      <alignment horizontal="left"/>
    </xf>
    <xf borderId="1" fillId="19" fontId="4" numFmtId="0" xfId="0" applyBorder="1" applyFont="1"/>
    <xf borderId="1" fillId="10" fontId="3" numFmtId="0" xfId="0" applyBorder="1" applyFont="1"/>
    <xf borderId="0" fillId="0" fontId="18" numFmtId="0" xfId="0" applyAlignment="1" applyFont="1">
      <alignment horizontal="left"/>
    </xf>
    <xf borderId="1" fillId="0" fontId="7" numFmtId="0" xfId="0" applyAlignment="1" applyBorder="1" applyFont="1">
      <alignment horizontal="right"/>
    </xf>
    <xf borderId="1" fillId="20" fontId="3" numFmtId="0" xfId="0" applyBorder="1" applyFill="1" applyFont="1"/>
    <xf borderId="2" fillId="0" fontId="4" numFmtId="0" xfId="0" applyBorder="1" applyFont="1"/>
    <xf borderId="1" fillId="12" fontId="3" numFmtId="0" xfId="0" applyBorder="1" applyFont="1"/>
    <xf borderId="2" fillId="0" fontId="7" numFmtId="0" xfId="0" applyBorder="1" applyFont="1"/>
    <xf borderId="1" fillId="9" fontId="3" numFmtId="0" xfId="0" applyBorder="1" applyFont="1"/>
    <xf borderId="1" fillId="9" fontId="7" numFmtId="0" xfId="0" applyBorder="1" applyFont="1"/>
    <xf borderId="1" fillId="10" fontId="7" numFmtId="0" xfId="0" applyBorder="1" applyFont="1"/>
    <xf borderId="1" fillId="7" fontId="4" numFmtId="0" xfId="0" applyBorder="1" applyFont="1"/>
    <xf borderId="1" fillId="8" fontId="3" numFmtId="0" xfId="0" applyBorder="1" applyFont="1"/>
    <xf borderId="0" fillId="0" fontId="7" numFmtId="0" xfId="0" applyFont="1"/>
    <xf borderId="1" fillId="21" fontId="3" numFmtId="0" xfId="0" applyBorder="1" applyFill="1" applyFont="1"/>
    <xf borderId="1" fillId="6" fontId="4" numFmtId="0" xfId="0" applyBorder="1" applyFont="1"/>
    <xf borderId="14" fillId="19" fontId="3" numFmtId="0" xfId="0" applyBorder="1" applyFont="1"/>
    <xf borderId="15" fillId="6" fontId="7" numFmtId="0" xfId="0" applyBorder="1" applyFont="1"/>
    <xf borderId="14" fillId="22" fontId="3" numFmtId="0" xfId="0" applyBorder="1" applyFill="1" applyFont="1"/>
    <xf borderId="14" fillId="22" fontId="3" numFmtId="164" xfId="0" applyBorder="1" applyFont="1" applyNumberFormat="1"/>
    <xf borderId="0" fillId="0" fontId="1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Overall GPMC Income and Expenditure 2014 - 2020</a:t>
            </a:r>
          </a:p>
        </c:rich>
      </c:tx>
      <c:overlay val="0"/>
    </c:title>
    <c:plotArea>
      <c:layout/>
      <c:lineChart>
        <c:ser>
          <c:idx val="0"/>
          <c:order val="0"/>
          <c:tx>
            <c:v>Income</c:v>
          </c:tx>
          <c:spPr>
            <a:ln cmpd="sng" w="28575">
              <a:solidFill>
                <a:schemeClr val="accent1"/>
              </a:solidFill>
            </a:ln>
          </c:spPr>
          <c:marker>
            <c:symbol val="none"/>
          </c:marker>
          <c:cat>
            <c:strRef>
              <c:f>'Overall GPMC Income and Expendi'!$A$2:$A$9</c:f>
            </c:strRef>
          </c:cat>
          <c:val>
            <c:numRef>
              <c:f>'Overall GPMC Income and Expendi'!$B$2:$B$9</c:f>
              <c:numCache/>
            </c:numRef>
          </c:val>
          <c:smooth val="0"/>
        </c:ser>
        <c:ser>
          <c:idx val="1"/>
          <c:order val="1"/>
          <c:tx>
            <c:v>Developer Recharge Costs</c:v>
          </c:tx>
          <c:spPr>
            <a:ln cmpd="sng" w="28575">
              <a:solidFill>
                <a:schemeClr val="accent2"/>
              </a:solidFill>
            </a:ln>
          </c:spPr>
          <c:marker>
            <c:symbol val="none"/>
          </c:marker>
          <c:cat>
            <c:strRef>
              <c:f>'Overall GPMC Income and Expendi'!$A$2:$A$9</c:f>
            </c:strRef>
          </c:cat>
          <c:val>
            <c:numRef>
              <c:f>'Overall GPMC Income and Expendi'!$C$2:$C$9</c:f>
              <c:numCache/>
            </c:numRef>
          </c:val>
          <c:smooth val="0"/>
        </c:ser>
        <c:ser>
          <c:idx val="2"/>
          <c:order val="2"/>
          <c:tx>
            <c:v>Landscaping and Maintenance</c:v>
          </c:tx>
          <c:spPr>
            <a:ln cmpd="sng" w="28575">
              <a:solidFill>
                <a:schemeClr val="accent3"/>
              </a:solidFill>
            </a:ln>
          </c:spPr>
          <c:marker>
            <c:symbol val="none"/>
          </c:marker>
          <c:cat>
            <c:strRef>
              <c:f>'Overall GPMC Income and Expendi'!$A$2:$A$9</c:f>
            </c:strRef>
          </c:cat>
          <c:val>
            <c:numRef>
              <c:f>'Overall GPMC Income and Expendi'!$D$2:$D$9</c:f>
              <c:numCache/>
            </c:numRef>
          </c:val>
          <c:smooth val="0"/>
        </c:ser>
        <c:ser>
          <c:idx val="3"/>
          <c:order val="3"/>
          <c:tx>
            <c:v>Non Adopted Roads and Lighting</c:v>
          </c:tx>
          <c:spPr>
            <a:ln cmpd="sng" w="28575">
              <a:solidFill>
                <a:schemeClr val="accent4"/>
              </a:solidFill>
            </a:ln>
          </c:spPr>
          <c:marker>
            <c:symbol val="none"/>
          </c:marker>
          <c:cat>
            <c:strRef>
              <c:f>'Overall GPMC Income and Expendi'!$A$2:$A$9</c:f>
            </c:strRef>
          </c:cat>
          <c:val>
            <c:numRef>
              <c:f>'Overall GPMC Income and Expendi'!$E$2:$E$9</c:f>
              <c:numCache/>
            </c:numRef>
          </c:val>
          <c:smooth val="0"/>
        </c:ser>
        <c:ser>
          <c:idx val="4"/>
          <c:order val="4"/>
          <c:tx>
            <c:v>Professional Fees</c:v>
          </c:tx>
          <c:spPr>
            <a:ln cmpd="sng" w="28575">
              <a:solidFill>
                <a:schemeClr val="accent5"/>
              </a:solidFill>
            </a:ln>
          </c:spPr>
          <c:marker>
            <c:symbol val="none"/>
          </c:marker>
          <c:cat>
            <c:strRef>
              <c:f>'Overall GPMC Income and Expendi'!$A$2:$A$9</c:f>
            </c:strRef>
          </c:cat>
          <c:val>
            <c:numRef>
              <c:f>'Overall GPMC Income and Expendi'!$F$2:$F$9</c:f>
              <c:numCache/>
            </c:numRef>
          </c:val>
          <c:smooth val="0"/>
        </c:ser>
        <c:ser>
          <c:idx val="5"/>
          <c:order val="5"/>
          <c:tx>
            <c:v>Expenditure</c:v>
          </c:tx>
          <c:spPr>
            <a:ln cmpd="sng" w="28575">
              <a:solidFill>
                <a:schemeClr val="accent6"/>
              </a:solidFill>
            </a:ln>
          </c:spPr>
          <c:marker>
            <c:symbol val="none"/>
          </c:marker>
          <c:cat>
            <c:strRef>
              <c:f>'Overall GPMC Income and Expendi'!$A$2:$A$9</c:f>
            </c:strRef>
          </c:cat>
          <c:val>
            <c:numRef>
              <c:f>'Overall GPMC Income and Expendi'!$G$2:$G$9</c:f>
              <c:numCache/>
            </c:numRef>
          </c:val>
          <c:smooth val="0"/>
        </c:ser>
        <c:ser>
          <c:idx val="6"/>
          <c:order val="6"/>
          <c:tx>
            <c:v>Reserve Fund</c:v>
          </c:tx>
          <c:spPr>
            <a:ln cmpd="sng" w="28575">
              <a:solidFill>
                <a:schemeClr val="accent1"/>
              </a:solidFill>
            </a:ln>
          </c:spPr>
          <c:marker>
            <c:symbol val="none"/>
          </c:marker>
          <c:cat>
            <c:strRef>
              <c:f>'Overall GPMC Income and Expendi'!$A$2:$A$9</c:f>
            </c:strRef>
          </c:cat>
          <c:val>
            <c:numRef>
              <c:f>'Overall GPMC Income and Expendi'!$H$2:$H$9</c:f>
              <c:numCache/>
            </c:numRef>
          </c:val>
          <c:smooth val="0"/>
        </c:ser>
        <c:axId val="678684567"/>
        <c:axId val="1363316038"/>
      </c:lineChart>
      <c:catAx>
        <c:axId val="6786845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363316038"/>
      </c:catAx>
      <c:valAx>
        <c:axId val="136331603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678684567"/>
      </c:valAx>
    </c:plotArea>
    <c:legend>
      <c:legendPos val="b"/>
      <c:overlay val="0"/>
      <c:txPr>
        <a:bodyPr/>
        <a:lstStyle/>
        <a:p>
          <a:pPr lvl="0">
            <a:defRPr b="0" i="0" sz="90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Relationship between GPMC Income / Expenditure with Lanscape/Maintenance costs</a:t>
            </a:r>
          </a:p>
        </c:rich>
      </c:tx>
      <c:overlay val="0"/>
    </c:title>
    <c:plotArea>
      <c:layout/>
      <c:barChart>
        <c:barDir val="col"/>
        <c:ser>
          <c:idx val="0"/>
          <c:order val="0"/>
          <c:tx>
            <c:v>Income</c:v>
          </c:tx>
          <c:spPr>
            <a:solidFill>
              <a:schemeClr val="accent1"/>
            </a:solidFill>
            <a:ln cmpd="sng">
              <a:solidFill>
                <a:srgbClr val="000000"/>
              </a:solidFill>
            </a:ln>
          </c:spPr>
          <c:cat>
            <c:strRef>
              <c:f>'Overall GPMC Income and Expendi'!$B$20:$I$20</c:f>
            </c:strRef>
          </c:cat>
          <c:val>
            <c:numRef>
              <c:f>'Overall GPMC Income and Expendi'!$B$21:$I$21</c:f>
              <c:numCache/>
            </c:numRef>
          </c:val>
        </c:ser>
        <c:ser>
          <c:idx val="1"/>
          <c:order val="1"/>
          <c:tx>
            <c:v>Landscape and Maintenance</c:v>
          </c:tx>
          <c:spPr>
            <a:solidFill>
              <a:schemeClr val="accent2"/>
            </a:solidFill>
            <a:ln cmpd="sng">
              <a:solidFill>
                <a:srgbClr val="000000"/>
              </a:solidFill>
            </a:ln>
          </c:spPr>
          <c:cat>
            <c:strRef>
              <c:f>'Overall GPMC Income and Expendi'!$B$20:$I$20</c:f>
            </c:strRef>
          </c:cat>
          <c:val>
            <c:numRef>
              <c:f>'Overall GPMC Income and Expendi'!$B$22:$I$22</c:f>
              <c:numCache/>
            </c:numRef>
          </c:val>
        </c:ser>
        <c:ser>
          <c:idx val="2"/>
          <c:order val="2"/>
          <c:tx>
            <c:v>Expenditure</c:v>
          </c:tx>
          <c:spPr>
            <a:solidFill>
              <a:schemeClr val="accent3"/>
            </a:solidFill>
            <a:ln cmpd="sng">
              <a:solidFill>
                <a:srgbClr val="000000"/>
              </a:solidFill>
            </a:ln>
          </c:spPr>
          <c:cat>
            <c:strRef>
              <c:f>'Overall GPMC Income and Expendi'!$B$20:$I$20</c:f>
            </c:strRef>
          </c:cat>
          <c:val>
            <c:numRef>
              <c:f>'Overall GPMC Income and Expendi'!$B$23:$I$23</c:f>
              <c:numCache/>
            </c:numRef>
          </c:val>
        </c:ser>
        <c:axId val="1814707699"/>
        <c:axId val="1246255664"/>
      </c:barChart>
      <c:catAx>
        <c:axId val="181470769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246255664"/>
      </c:catAx>
      <c:valAx>
        <c:axId val="124625566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814707699"/>
      </c:valAx>
    </c:plotArea>
    <c:legend>
      <c:legendPos val="b"/>
      <c:overlay val="0"/>
      <c:txPr>
        <a:bodyPr/>
        <a:lstStyle/>
        <a:p>
          <a:pPr lvl="0">
            <a:defRPr b="0" i="0" sz="90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0</xdr:row>
      <xdr:rowOff>85725</xdr:rowOff>
    </xdr:from>
    <xdr:ext cx="7353300" cy="2943225"/>
    <xdr:graphicFrame>
      <xdr:nvGraphicFramePr>
        <xdr:cNvPr id="177100209"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9525</xdr:colOff>
      <xdr:row>16</xdr:row>
      <xdr:rowOff>0</xdr:rowOff>
    </xdr:from>
    <xdr:ext cx="7591425" cy="4676775"/>
    <xdr:graphicFrame>
      <xdr:nvGraphicFramePr>
        <xdr:cNvPr id="598470530" name="Chart 2"/>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8.71"/>
    <col customWidth="1" min="2" max="2" width="19.57"/>
    <col customWidth="1" min="3" max="21" width="8.71"/>
    <col customWidth="1" min="22" max="22" width="2.43"/>
    <col customWidth="1" min="23" max="23" width="37.57"/>
    <col customWidth="1" min="24" max="25" width="8.71"/>
    <col customWidth="1" min="26" max="26" width="70.0"/>
  </cols>
  <sheetData>
    <row r="1">
      <c r="B1" s="1" t="s">
        <v>0</v>
      </c>
      <c r="C1" s="2" t="s">
        <v>1</v>
      </c>
      <c r="D1" s="2" t="s">
        <v>2</v>
      </c>
      <c r="E1" s="2" t="s">
        <v>3</v>
      </c>
      <c r="F1" s="2" t="s">
        <v>4</v>
      </c>
      <c r="G1" s="2" t="s">
        <v>5</v>
      </c>
      <c r="H1" s="3" t="s">
        <v>6</v>
      </c>
      <c r="I1" s="3" t="s">
        <v>7</v>
      </c>
      <c r="J1" s="3" t="s">
        <v>8</v>
      </c>
      <c r="K1" s="3" t="s">
        <v>9</v>
      </c>
      <c r="L1" s="3" t="s">
        <v>10</v>
      </c>
      <c r="M1" s="3" t="s">
        <v>11</v>
      </c>
      <c r="N1" s="3" t="s">
        <v>12</v>
      </c>
      <c r="O1" s="4" t="s">
        <v>13</v>
      </c>
      <c r="P1" s="5" t="s">
        <v>14</v>
      </c>
      <c r="Q1" s="5" t="s">
        <v>15</v>
      </c>
      <c r="R1" s="3" t="s">
        <v>16</v>
      </c>
      <c r="S1" s="6" t="s">
        <v>17</v>
      </c>
      <c r="T1" s="7" t="s">
        <v>18</v>
      </c>
      <c r="U1" s="6" t="s">
        <v>19</v>
      </c>
      <c r="V1" s="8"/>
      <c r="W1" s="9" t="s">
        <v>20</v>
      </c>
      <c r="X1" s="6" t="s">
        <v>21</v>
      </c>
      <c r="Y1" s="6"/>
      <c r="Z1" s="10" t="s">
        <v>22</v>
      </c>
    </row>
    <row r="2">
      <c r="A2" s="11" t="s">
        <v>23</v>
      </c>
      <c r="B2" s="11" t="s">
        <v>24</v>
      </c>
      <c r="W2" s="11" t="s">
        <v>25</v>
      </c>
      <c r="X2" s="12">
        <v>91003.0</v>
      </c>
    </row>
    <row r="3">
      <c r="A3" s="13">
        <v>2014.0</v>
      </c>
      <c r="B3" s="12" t="s">
        <v>26</v>
      </c>
      <c r="C3" s="12">
        <v>225.0</v>
      </c>
      <c r="D3" s="12">
        <v>7702.0</v>
      </c>
      <c r="E3" s="12">
        <v>650.0</v>
      </c>
      <c r="F3" s="12">
        <v>3985.0</v>
      </c>
      <c r="G3" s="12">
        <v>1869.0</v>
      </c>
      <c r="H3" s="12">
        <v>0.0</v>
      </c>
      <c r="I3" s="12">
        <v>8430.0</v>
      </c>
      <c r="J3" s="12">
        <v>4622.0</v>
      </c>
      <c r="K3" s="12">
        <v>0.0</v>
      </c>
      <c r="L3" s="12">
        <v>0.0</v>
      </c>
      <c r="M3" s="12">
        <v>960.0</v>
      </c>
      <c r="N3" s="12">
        <v>0.0</v>
      </c>
      <c r="O3" s="12">
        <v>881.0</v>
      </c>
      <c r="P3" s="12">
        <v>9430.0</v>
      </c>
      <c r="Q3" s="12">
        <v>536.0</v>
      </c>
      <c r="R3" s="12">
        <v>0.0</v>
      </c>
      <c r="S3" s="12">
        <f t="shared" ref="S3:S4" si="1">SUM(C3:R3)</f>
        <v>39290</v>
      </c>
      <c r="T3" s="12">
        <v>30586.0</v>
      </c>
      <c r="U3" s="14">
        <f t="shared" ref="U3:U4" si="2">T3-S3</f>
        <v>-8704</v>
      </c>
      <c r="W3" s="15" t="s">
        <v>27</v>
      </c>
      <c r="X3" s="12">
        <f>SUM(C5:G5)</f>
        <v>36669</v>
      </c>
    </row>
    <row r="4">
      <c r="A4" s="16"/>
      <c r="B4" s="12" t="s">
        <v>28</v>
      </c>
      <c r="C4" s="12">
        <v>346.0</v>
      </c>
      <c r="D4" s="12">
        <v>11870.0</v>
      </c>
      <c r="E4" s="12">
        <v>1001.0</v>
      </c>
      <c r="F4" s="12">
        <v>6141.0</v>
      </c>
      <c r="G4" s="12">
        <v>2880.0</v>
      </c>
      <c r="H4" s="12">
        <v>0.0</v>
      </c>
      <c r="I4" s="12">
        <v>34142.0</v>
      </c>
      <c r="J4" s="12">
        <v>5923.0</v>
      </c>
      <c r="K4" s="12">
        <v>240.0</v>
      </c>
      <c r="L4" s="12">
        <v>0.0</v>
      </c>
      <c r="M4" s="12">
        <v>656.0</v>
      </c>
      <c r="N4" s="12">
        <v>0.0</v>
      </c>
      <c r="O4" s="12">
        <v>0.0</v>
      </c>
      <c r="P4" s="12">
        <v>9430.0</v>
      </c>
      <c r="Q4" s="12">
        <v>697.0</v>
      </c>
      <c r="R4" s="12">
        <v>0.0</v>
      </c>
      <c r="S4" s="12">
        <f t="shared" si="1"/>
        <v>73326</v>
      </c>
      <c r="T4" s="12">
        <v>60417.0</v>
      </c>
      <c r="U4" s="14">
        <f t="shared" si="2"/>
        <v>-12909</v>
      </c>
      <c r="W4" s="17" t="s">
        <v>29</v>
      </c>
      <c r="X4" s="12">
        <f>SUM(H5:N5)</f>
        <v>54973</v>
      </c>
    </row>
    <row r="5">
      <c r="A5" s="18"/>
      <c r="B5" s="19" t="s">
        <v>30</v>
      </c>
      <c r="C5" s="12">
        <f t="shared" ref="C5:U5" si="3">SUM(C3:C4)</f>
        <v>571</v>
      </c>
      <c r="D5" s="12">
        <f t="shared" si="3"/>
        <v>19572</v>
      </c>
      <c r="E5" s="12">
        <f t="shared" si="3"/>
        <v>1651</v>
      </c>
      <c r="F5" s="12">
        <f t="shared" si="3"/>
        <v>10126</v>
      </c>
      <c r="G5" s="12">
        <f t="shared" si="3"/>
        <v>4749</v>
      </c>
      <c r="H5" s="12">
        <f t="shared" si="3"/>
        <v>0</v>
      </c>
      <c r="I5" s="12">
        <f t="shared" si="3"/>
        <v>42572</v>
      </c>
      <c r="J5" s="12">
        <f t="shared" si="3"/>
        <v>10545</v>
      </c>
      <c r="K5" s="12">
        <f t="shared" si="3"/>
        <v>240</v>
      </c>
      <c r="L5" s="12">
        <f t="shared" si="3"/>
        <v>0</v>
      </c>
      <c r="M5" s="12">
        <f t="shared" si="3"/>
        <v>1616</v>
      </c>
      <c r="N5" s="12">
        <f t="shared" si="3"/>
        <v>0</v>
      </c>
      <c r="O5" s="12">
        <f t="shared" si="3"/>
        <v>881</v>
      </c>
      <c r="P5" s="12">
        <f t="shared" si="3"/>
        <v>18860</v>
      </c>
      <c r="Q5" s="12">
        <f t="shared" si="3"/>
        <v>1233</v>
      </c>
      <c r="R5" s="12">
        <f t="shared" si="3"/>
        <v>0</v>
      </c>
      <c r="S5" s="12">
        <f t="shared" si="3"/>
        <v>112616</v>
      </c>
      <c r="T5" s="12">
        <f t="shared" si="3"/>
        <v>91003</v>
      </c>
      <c r="U5" s="14">
        <f t="shared" si="3"/>
        <v>-21613</v>
      </c>
      <c r="W5" s="20" t="s">
        <v>31</v>
      </c>
      <c r="X5" s="12">
        <v>881.0</v>
      </c>
    </row>
    <row r="6">
      <c r="A6" s="21"/>
      <c r="W6" s="22" t="s">
        <v>32</v>
      </c>
      <c r="X6" s="12">
        <f>SUM(P5:Q5)</f>
        <v>20093</v>
      </c>
    </row>
    <row r="7">
      <c r="A7" s="23">
        <v>2015.0</v>
      </c>
      <c r="B7" s="12" t="s">
        <v>26</v>
      </c>
      <c r="C7" s="12">
        <v>2642.0</v>
      </c>
      <c r="D7" s="12">
        <v>22227.0</v>
      </c>
      <c r="E7" s="12">
        <v>0.0</v>
      </c>
      <c r="F7" s="12">
        <v>2267.0</v>
      </c>
      <c r="G7" s="12">
        <v>0.0</v>
      </c>
      <c r="H7" s="12">
        <v>0.0</v>
      </c>
      <c r="I7" s="12">
        <v>26902.0</v>
      </c>
      <c r="J7" s="12">
        <v>28987.0</v>
      </c>
      <c r="K7" s="12">
        <v>0.0</v>
      </c>
      <c r="L7" s="12">
        <v>0.0</v>
      </c>
      <c r="M7" s="12">
        <v>200.0</v>
      </c>
      <c r="N7" s="12">
        <v>0.0</v>
      </c>
      <c r="O7" s="12">
        <v>0.0</v>
      </c>
      <c r="P7" s="12">
        <v>9430.0</v>
      </c>
      <c r="Q7" s="12">
        <v>250.0</v>
      </c>
      <c r="R7" s="12">
        <v>0.0</v>
      </c>
      <c r="S7" s="24">
        <f t="shared" ref="S7:S8" si="4">SUM(C7:R7)</f>
        <v>92905</v>
      </c>
      <c r="T7" s="12">
        <v>87112.0</v>
      </c>
      <c r="U7" s="14">
        <f t="shared" ref="U7:U8" si="5">T7-S7</f>
        <v>-5793</v>
      </c>
      <c r="W7" s="11" t="s">
        <v>33</v>
      </c>
      <c r="X7" s="12">
        <f>SUM(C5:Q5)</f>
        <v>112616</v>
      </c>
      <c r="Y7" s="25"/>
    </row>
    <row r="8">
      <c r="A8" s="16"/>
      <c r="B8" s="12" t="s">
        <v>28</v>
      </c>
      <c r="C8" s="12">
        <v>2642.0</v>
      </c>
      <c r="D8" s="12">
        <v>22227.0</v>
      </c>
      <c r="E8" s="12">
        <v>0.0</v>
      </c>
      <c r="F8" s="12">
        <v>2267.0</v>
      </c>
      <c r="G8" s="12">
        <v>0.0</v>
      </c>
      <c r="H8" s="12">
        <v>0.0</v>
      </c>
      <c r="I8" s="12">
        <v>26902.0</v>
      </c>
      <c r="J8" s="12">
        <v>22512.0</v>
      </c>
      <c r="K8" s="12">
        <v>650.0</v>
      </c>
      <c r="L8" s="12">
        <v>0.0</v>
      </c>
      <c r="M8" s="12">
        <v>240.0</v>
      </c>
      <c r="N8" s="12">
        <v>0.0</v>
      </c>
      <c r="O8" s="12">
        <v>0.0</v>
      </c>
      <c r="P8" s="12">
        <v>9430.0</v>
      </c>
      <c r="Q8" s="12">
        <v>250.0</v>
      </c>
      <c r="R8" s="12">
        <v>0.0</v>
      </c>
      <c r="S8" s="24">
        <f t="shared" si="4"/>
        <v>87120</v>
      </c>
      <c r="T8" s="12">
        <v>87230.0</v>
      </c>
      <c r="U8" s="26">
        <f t="shared" si="5"/>
        <v>110</v>
      </c>
    </row>
    <row r="9">
      <c r="A9" s="18"/>
      <c r="B9" s="19" t="s">
        <v>30</v>
      </c>
      <c r="C9" s="12">
        <f t="shared" ref="C9:U9" si="6">SUM(C7:C8)</f>
        <v>5284</v>
      </c>
      <c r="D9" s="12">
        <f t="shared" si="6"/>
        <v>44454</v>
      </c>
      <c r="E9" s="12">
        <f t="shared" si="6"/>
        <v>0</v>
      </c>
      <c r="F9" s="12">
        <f t="shared" si="6"/>
        <v>4534</v>
      </c>
      <c r="G9" s="12">
        <f t="shared" si="6"/>
        <v>0</v>
      </c>
      <c r="H9" s="12">
        <f t="shared" si="6"/>
        <v>0</v>
      </c>
      <c r="I9" s="12">
        <f t="shared" si="6"/>
        <v>53804</v>
      </c>
      <c r="J9" s="12">
        <f t="shared" si="6"/>
        <v>51499</v>
      </c>
      <c r="K9" s="12">
        <f t="shared" si="6"/>
        <v>650</v>
      </c>
      <c r="L9" s="12">
        <f t="shared" si="6"/>
        <v>0</v>
      </c>
      <c r="M9" s="12">
        <f t="shared" si="6"/>
        <v>440</v>
      </c>
      <c r="N9" s="12">
        <f t="shared" si="6"/>
        <v>0</v>
      </c>
      <c r="O9" s="12">
        <f t="shared" si="6"/>
        <v>0</v>
      </c>
      <c r="P9" s="12">
        <f t="shared" si="6"/>
        <v>18860</v>
      </c>
      <c r="Q9" s="12">
        <f t="shared" si="6"/>
        <v>500</v>
      </c>
      <c r="R9" s="12">
        <f t="shared" si="6"/>
        <v>0</v>
      </c>
      <c r="S9" s="12">
        <f t="shared" si="6"/>
        <v>180025</v>
      </c>
      <c r="T9" s="12">
        <f t="shared" si="6"/>
        <v>174342</v>
      </c>
      <c r="U9" s="14">
        <f t="shared" si="6"/>
        <v>-5683</v>
      </c>
      <c r="W9" s="11" t="s">
        <v>34</v>
      </c>
      <c r="X9" s="12">
        <v>174342.0</v>
      </c>
      <c r="Z9" s="27" t="s">
        <v>35</v>
      </c>
    </row>
    <row r="10">
      <c r="A10" s="21"/>
      <c r="W10" s="15" t="s">
        <v>27</v>
      </c>
      <c r="X10" s="12">
        <f>SUM(C9:G9)</f>
        <v>54272</v>
      </c>
    </row>
    <row r="11">
      <c r="A11" s="28">
        <v>2016.0</v>
      </c>
      <c r="B11" s="12" t="s">
        <v>26</v>
      </c>
      <c r="C11" s="12">
        <v>639.0</v>
      </c>
      <c r="D11" s="12">
        <v>14363.0</v>
      </c>
      <c r="E11" s="12">
        <v>38.0</v>
      </c>
      <c r="F11" s="12">
        <v>1855.0</v>
      </c>
      <c r="G11" s="12">
        <v>0.0</v>
      </c>
      <c r="H11" s="12">
        <v>462.0</v>
      </c>
      <c r="I11" s="12">
        <v>20177.0</v>
      </c>
      <c r="J11" s="12">
        <v>5353.0</v>
      </c>
      <c r="K11" s="12">
        <v>103.0</v>
      </c>
      <c r="L11" s="12">
        <v>607.0</v>
      </c>
      <c r="M11" s="12">
        <v>1586.0</v>
      </c>
      <c r="N11" s="12">
        <v>13998.0</v>
      </c>
      <c r="O11" s="12">
        <v>6434.0</v>
      </c>
      <c r="P11" s="12">
        <v>8848.0</v>
      </c>
      <c r="Q11" s="12">
        <v>3494.0</v>
      </c>
      <c r="R11" s="12">
        <v>0.0</v>
      </c>
      <c r="S11" s="24">
        <f t="shared" ref="S11:S12" si="7">SUM(C11:R11)</f>
        <v>77957</v>
      </c>
      <c r="T11" s="12">
        <v>77956.0</v>
      </c>
      <c r="U11" s="29">
        <f t="shared" ref="U11:U12" si="8">T11-S11</f>
        <v>-1</v>
      </c>
      <c r="W11" s="17" t="s">
        <v>29</v>
      </c>
      <c r="X11" s="12">
        <f>SUM(H9:N9)</f>
        <v>106393</v>
      </c>
    </row>
    <row r="12">
      <c r="A12" s="30"/>
      <c r="B12" s="12" t="s">
        <v>28</v>
      </c>
      <c r="C12" s="12">
        <v>485.0</v>
      </c>
      <c r="D12" s="12">
        <v>10900.0</v>
      </c>
      <c r="E12" s="12">
        <v>28.0</v>
      </c>
      <c r="F12" s="12">
        <v>1407.0</v>
      </c>
      <c r="G12" s="12">
        <v>0.0</v>
      </c>
      <c r="H12" s="12">
        <v>351.0</v>
      </c>
      <c r="I12" s="12">
        <v>15313.0</v>
      </c>
      <c r="J12" s="12">
        <v>5984.0</v>
      </c>
      <c r="K12" s="12">
        <v>482.0</v>
      </c>
      <c r="L12" s="12">
        <v>461.0</v>
      </c>
      <c r="M12" s="12">
        <v>827.0</v>
      </c>
      <c r="N12" s="12">
        <v>10624.0</v>
      </c>
      <c r="O12" s="12">
        <v>4886.0</v>
      </c>
      <c r="P12" s="12">
        <v>8445.0</v>
      </c>
      <c r="Q12" s="12">
        <v>2902.0</v>
      </c>
      <c r="R12" s="12">
        <v>0.0</v>
      </c>
      <c r="S12" s="24">
        <f t="shared" si="7"/>
        <v>63095</v>
      </c>
      <c r="T12" s="12">
        <v>63094.0</v>
      </c>
      <c r="U12" s="29">
        <f t="shared" si="8"/>
        <v>-1</v>
      </c>
      <c r="W12" s="20" t="s">
        <v>31</v>
      </c>
      <c r="X12" s="12">
        <v>0.0</v>
      </c>
    </row>
    <row r="13">
      <c r="A13" s="30"/>
      <c r="B13" s="31" t="s">
        <v>36</v>
      </c>
      <c r="C13" s="32">
        <v>274.0</v>
      </c>
      <c r="D13" s="32">
        <v>6155.0</v>
      </c>
      <c r="E13" s="32">
        <v>16.0</v>
      </c>
      <c r="F13" s="32">
        <v>795.0</v>
      </c>
      <c r="G13" s="32">
        <v>0.0</v>
      </c>
      <c r="H13" s="32">
        <v>198.0</v>
      </c>
      <c r="I13" s="32">
        <v>8647.0</v>
      </c>
      <c r="J13" s="32">
        <v>201.0</v>
      </c>
      <c r="K13" s="32">
        <v>44.0</v>
      </c>
      <c r="L13" s="32">
        <v>260.0</v>
      </c>
      <c r="M13" s="32">
        <v>155.0</v>
      </c>
      <c r="N13" s="32">
        <v>6000.0</v>
      </c>
      <c r="O13" s="32">
        <v>2624.0</v>
      </c>
      <c r="P13" s="32">
        <v>4042.0</v>
      </c>
      <c r="Q13" s="32">
        <v>2747.0</v>
      </c>
      <c r="R13" s="32">
        <v>0.0</v>
      </c>
      <c r="S13" s="32">
        <v>32158.0</v>
      </c>
      <c r="T13" s="32">
        <v>31422.0</v>
      </c>
      <c r="U13" s="33">
        <v>-736.0</v>
      </c>
      <c r="W13" s="22" t="s">
        <v>32</v>
      </c>
      <c r="X13" s="12">
        <f>SUM(P9:Q9)</f>
        <v>19360</v>
      </c>
    </row>
    <row r="14">
      <c r="A14" s="34"/>
      <c r="B14" s="19" t="s">
        <v>30</v>
      </c>
      <c r="C14" s="12">
        <f t="shared" ref="C14:U14" si="9">SUM(C11:C13)</f>
        <v>1398</v>
      </c>
      <c r="D14" s="12">
        <f t="shared" si="9"/>
        <v>31418</v>
      </c>
      <c r="E14" s="12">
        <f t="shared" si="9"/>
        <v>82</v>
      </c>
      <c r="F14" s="12">
        <f t="shared" si="9"/>
        <v>4057</v>
      </c>
      <c r="G14" s="12">
        <f t="shared" si="9"/>
        <v>0</v>
      </c>
      <c r="H14" s="12">
        <f t="shared" si="9"/>
        <v>1011</v>
      </c>
      <c r="I14" s="12">
        <f t="shared" si="9"/>
        <v>44137</v>
      </c>
      <c r="J14" s="12">
        <f t="shared" si="9"/>
        <v>11538</v>
      </c>
      <c r="K14" s="12">
        <f t="shared" si="9"/>
        <v>629</v>
      </c>
      <c r="L14" s="12">
        <f t="shared" si="9"/>
        <v>1328</v>
      </c>
      <c r="M14" s="12">
        <f t="shared" si="9"/>
        <v>2568</v>
      </c>
      <c r="N14" s="12">
        <f t="shared" si="9"/>
        <v>30622</v>
      </c>
      <c r="O14" s="12">
        <f t="shared" si="9"/>
        <v>13944</v>
      </c>
      <c r="P14" s="12">
        <f t="shared" si="9"/>
        <v>21335</v>
      </c>
      <c r="Q14" s="12">
        <f t="shared" si="9"/>
        <v>9143</v>
      </c>
      <c r="R14" s="12">
        <f t="shared" si="9"/>
        <v>0</v>
      </c>
      <c r="S14" s="12">
        <f t="shared" si="9"/>
        <v>173210</v>
      </c>
      <c r="T14" s="12">
        <f t="shared" si="9"/>
        <v>172472</v>
      </c>
      <c r="U14" s="12">
        <f t="shared" si="9"/>
        <v>-738</v>
      </c>
      <c r="W14" s="11" t="s">
        <v>37</v>
      </c>
      <c r="X14" s="12">
        <f>SUM(C9:R9)</f>
        <v>180025</v>
      </c>
      <c r="Y14" s="25"/>
    </row>
    <row r="15">
      <c r="A15" s="21"/>
    </row>
    <row r="16">
      <c r="A16" s="35">
        <v>2017.0</v>
      </c>
      <c r="B16" s="36" t="s">
        <v>36</v>
      </c>
      <c r="C16" s="37">
        <v>479.0</v>
      </c>
      <c r="D16" s="37">
        <v>3602.0</v>
      </c>
      <c r="E16" s="37">
        <v>0.0</v>
      </c>
      <c r="F16" s="37">
        <v>551.0</v>
      </c>
      <c r="G16" s="37">
        <v>328.0</v>
      </c>
      <c r="H16" s="37">
        <v>0.0</v>
      </c>
      <c r="I16" s="37">
        <v>10622.0</v>
      </c>
      <c r="J16" s="37">
        <v>222.0</v>
      </c>
      <c r="K16" s="37">
        <v>67.0</v>
      </c>
      <c r="L16" s="37">
        <v>337.0</v>
      </c>
      <c r="M16" s="37">
        <v>578.0</v>
      </c>
      <c r="N16" s="37">
        <v>8276.0</v>
      </c>
      <c r="O16" s="37">
        <v>3177.0</v>
      </c>
      <c r="P16" s="37">
        <v>2921.0</v>
      </c>
      <c r="Q16" s="37">
        <v>1358.0</v>
      </c>
      <c r="R16" s="37">
        <v>6598.0</v>
      </c>
      <c r="S16" s="37">
        <v>39116.0</v>
      </c>
      <c r="T16" s="37">
        <v>39116.0</v>
      </c>
      <c r="U16" s="29">
        <f t="shared" ref="U16:U19" si="10">T16-S16</f>
        <v>0</v>
      </c>
      <c r="W16" s="11" t="s">
        <v>38</v>
      </c>
      <c r="X16" s="12">
        <v>172472.0</v>
      </c>
      <c r="Z16" s="27" t="s">
        <v>35</v>
      </c>
    </row>
    <row r="17">
      <c r="A17" s="30"/>
      <c r="B17" s="38" t="s">
        <v>39</v>
      </c>
      <c r="C17" s="12">
        <v>183.0</v>
      </c>
      <c r="D17" s="12">
        <v>1378.0</v>
      </c>
      <c r="E17" s="12">
        <v>0.0</v>
      </c>
      <c r="F17" s="12">
        <v>211.0</v>
      </c>
      <c r="G17" s="12">
        <v>125.0</v>
      </c>
      <c r="H17" s="12">
        <v>0.0</v>
      </c>
      <c r="I17" s="12">
        <v>4064.0</v>
      </c>
      <c r="J17" s="12">
        <v>85.0</v>
      </c>
      <c r="K17" s="12">
        <v>26.0</v>
      </c>
      <c r="L17" s="12">
        <v>129.0</v>
      </c>
      <c r="M17" s="12">
        <v>221.0</v>
      </c>
      <c r="N17" s="12">
        <v>3166.0</v>
      </c>
      <c r="O17" s="12">
        <v>1216.0</v>
      </c>
      <c r="P17" s="12">
        <v>257.0</v>
      </c>
      <c r="Q17" s="12">
        <v>520.0</v>
      </c>
      <c r="R17" s="17">
        <v>2525.0</v>
      </c>
      <c r="S17" s="12">
        <f>SUM(C17:R17)</f>
        <v>14106</v>
      </c>
      <c r="T17" s="12">
        <v>11978.0</v>
      </c>
      <c r="U17" s="29">
        <f t="shared" si="10"/>
        <v>-2128</v>
      </c>
      <c r="W17" s="15" t="s">
        <v>27</v>
      </c>
      <c r="X17" s="12">
        <f>SUM(C14:G14)</f>
        <v>36955</v>
      </c>
      <c r="Z17" s="27" t="s">
        <v>40</v>
      </c>
    </row>
    <row r="18">
      <c r="A18" s="30"/>
      <c r="B18" s="36" t="s">
        <v>26</v>
      </c>
      <c r="C18" s="37">
        <v>906.0</v>
      </c>
      <c r="D18" s="37">
        <v>6809.0</v>
      </c>
      <c r="E18" s="37">
        <v>0.0</v>
      </c>
      <c r="F18" s="37">
        <v>1042.0</v>
      </c>
      <c r="G18" s="37">
        <v>620.0</v>
      </c>
      <c r="H18" s="37">
        <v>0.0</v>
      </c>
      <c r="I18" s="37">
        <v>20082.0</v>
      </c>
      <c r="J18" s="37">
        <v>4960.0</v>
      </c>
      <c r="K18" s="37">
        <v>126.0</v>
      </c>
      <c r="L18" s="37">
        <v>636.0</v>
      </c>
      <c r="M18" s="37">
        <v>1093.0</v>
      </c>
      <c r="N18" s="37">
        <v>15646.0</v>
      </c>
      <c r="O18" s="37">
        <v>6006.0</v>
      </c>
      <c r="P18" s="37">
        <v>6581.0</v>
      </c>
      <c r="Q18" s="37">
        <v>2567.0</v>
      </c>
      <c r="R18" s="37">
        <v>12475.0</v>
      </c>
      <c r="S18" s="37">
        <v>79549.0</v>
      </c>
      <c r="T18" s="37">
        <v>86517.0</v>
      </c>
      <c r="U18" s="39">
        <f t="shared" si="10"/>
        <v>6968</v>
      </c>
      <c r="W18" s="17" t="s">
        <v>29</v>
      </c>
      <c r="X18" s="12">
        <f>SUM(H14:N14)</f>
        <v>91833</v>
      </c>
    </row>
    <row r="19">
      <c r="A19" s="30"/>
      <c r="B19" s="36" t="s">
        <v>28</v>
      </c>
      <c r="C19" s="32">
        <v>433.0</v>
      </c>
      <c r="D19" s="32">
        <v>3256.0</v>
      </c>
      <c r="E19" s="32">
        <v>0.0</v>
      </c>
      <c r="F19" s="32">
        <v>498.0</v>
      </c>
      <c r="G19" s="32">
        <v>296.0</v>
      </c>
      <c r="H19" s="32">
        <v>0.0</v>
      </c>
      <c r="I19" s="32">
        <v>9602.0</v>
      </c>
      <c r="J19" s="32">
        <v>5671.0</v>
      </c>
      <c r="K19" s="32">
        <v>510.0</v>
      </c>
      <c r="L19" s="32">
        <v>304.0</v>
      </c>
      <c r="M19" s="32">
        <v>1426.0</v>
      </c>
      <c r="N19" s="32">
        <v>7481.0</v>
      </c>
      <c r="O19" s="32">
        <v>3064.0</v>
      </c>
      <c r="P19" s="32">
        <v>5919.0</v>
      </c>
      <c r="Q19" s="32">
        <v>1228.0</v>
      </c>
      <c r="R19" s="32">
        <v>5965.0</v>
      </c>
      <c r="S19" s="32">
        <v>45653.0</v>
      </c>
      <c r="T19" s="32">
        <v>48962.0</v>
      </c>
      <c r="U19" s="39">
        <f t="shared" si="10"/>
        <v>3309</v>
      </c>
      <c r="W19" s="20" t="s">
        <v>31</v>
      </c>
      <c r="X19" s="12">
        <v>13944.0</v>
      </c>
    </row>
    <row r="20">
      <c r="A20" s="30"/>
      <c r="B20" s="40" t="s">
        <v>30</v>
      </c>
      <c r="C20" s="41">
        <f t="shared" ref="C20:U20" si="11">SUM(C16:C19)</f>
        <v>2001</v>
      </c>
      <c r="D20" s="41">
        <f t="shared" si="11"/>
        <v>15045</v>
      </c>
      <c r="E20" s="41">
        <f t="shared" si="11"/>
        <v>0</v>
      </c>
      <c r="F20" s="41">
        <f t="shared" si="11"/>
        <v>2302</v>
      </c>
      <c r="G20" s="41">
        <f t="shared" si="11"/>
        <v>1369</v>
      </c>
      <c r="H20" s="41">
        <f t="shared" si="11"/>
        <v>0</v>
      </c>
      <c r="I20" s="41">
        <f t="shared" si="11"/>
        <v>44370</v>
      </c>
      <c r="J20" s="41">
        <f t="shared" si="11"/>
        <v>10938</v>
      </c>
      <c r="K20" s="41">
        <f t="shared" si="11"/>
        <v>729</v>
      </c>
      <c r="L20" s="41">
        <f t="shared" si="11"/>
        <v>1406</v>
      </c>
      <c r="M20" s="41">
        <f t="shared" si="11"/>
        <v>3318</v>
      </c>
      <c r="N20" s="41">
        <f t="shared" si="11"/>
        <v>34569</v>
      </c>
      <c r="O20" s="41">
        <f t="shared" si="11"/>
        <v>13463</v>
      </c>
      <c r="P20" s="41">
        <f t="shared" si="11"/>
        <v>15678</v>
      </c>
      <c r="Q20" s="41">
        <f t="shared" si="11"/>
        <v>5673</v>
      </c>
      <c r="R20" s="41">
        <f t="shared" si="11"/>
        <v>27563</v>
      </c>
      <c r="S20" s="41">
        <f t="shared" si="11"/>
        <v>178424</v>
      </c>
      <c r="T20" s="41">
        <f t="shared" si="11"/>
        <v>186573</v>
      </c>
      <c r="U20" s="39">
        <f t="shared" si="11"/>
        <v>8149</v>
      </c>
      <c r="W20" s="22" t="s">
        <v>32</v>
      </c>
      <c r="X20" s="12">
        <f>SUM(P14:Q14)</f>
        <v>30478</v>
      </c>
      <c r="Z20" s="27" t="s">
        <v>41</v>
      </c>
    </row>
    <row r="21" ht="15.75" customHeight="1">
      <c r="A21" s="42"/>
      <c r="W21" s="11" t="s">
        <v>42</v>
      </c>
      <c r="X21" s="12">
        <f>SUM(X17:X20)</f>
        <v>173210</v>
      </c>
      <c r="Y21" s="25"/>
      <c r="Z21" s="27" t="s">
        <v>43</v>
      </c>
    </row>
    <row r="22" ht="15.75" customHeight="1">
      <c r="A22" s="43">
        <v>2018.0</v>
      </c>
      <c r="B22" s="44" t="s">
        <v>36</v>
      </c>
      <c r="C22" s="32">
        <v>1444.0</v>
      </c>
      <c r="D22" s="32">
        <v>9969.0</v>
      </c>
      <c r="E22" s="32">
        <v>23.0</v>
      </c>
      <c r="F22" s="32">
        <v>599.0</v>
      </c>
      <c r="G22" s="32">
        <v>630.0</v>
      </c>
      <c r="H22" s="32">
        <v>0.0</v>
      </c>
      <c r="I22" s="32">
        <v>11370.0</v>
      </c>
      <c r="J22" s="32">
        <v>1600.0</v>
      </c>
      <c r="K22" s="32">
        <v>64.0</v>
      </c>
      <c r="L22" s="32">
        <v>373.0</v>
      </c>
      <c r="M22" s="32">
        <v>973.0</v>
      </c>
      <c r="N22" s="32">
        <v>10192.0</v>
      </c>
      <c r="O22" s="32">
        <v>5155.0</v>
      </c>
      <c r="P22" s="32">
        <v>4176.0</v>
      </c>
      <c r="Q22" s="32">
        <v>1875.0</v>
      </c>
      <c r="R22" s="32">
        <v>0.0</v>
      </c>
      <c r="S22" s="32">
        <v>48442.0</v>
      </c>
      <c r="T22" s="32">
        <v>48442.0</v>
      </c>
      <c r="U22" s="29">
        <f t="shared" ref="U22:U24" si="12">T22-S22</f>
        <v>0</v>
      </c>
      <c r="Z22" s="27" t="s">
        <v>44</v>
      </c>
    </row>
    <row r="23" ht="15.75" customHeight="1">
      <c r="A23" s="16"/>
      <c r="B23" s="45" t="s">
        <v>45</v>
      </c>
      <c r="C23" s="12">
        <v>22.0</v>
      </c>
      <c r="D23" s="12">
        <v>192.0</v>
      </c>
      <c r="E23" s="12">
        <v>0.0</v>
      </c>
      <c r="F23" s="12">
        <v>12.0</v>
      </c>
      <c r="G23" s="12">
        <v>12.0</v>
      </c>
      <c r="H23" s="12">
        <v>0.0</v>
      </c>
      <c r="I23" s="12">
        <v>219.0</v>
      </c>
      <c r="J23" s="12">
        <v>0.0</v>
      </c>
      <c r="K23" s="12">
        <v>1.0</v>
      </c>
      <c r="L23" s="12">
        <v>7.0</v>
      </c>
      <c r="M23" s="12">
        <v>19.0</v>
      </c>
      <c r="N23" s="12">
        <v>196.0</v>
      </c>
      <c r="O23" s="12">
        <v>99.0</v>
      </c>
      <c r="P23" s="12">
        <v>2974.0</v>
      </c>
      <c r="Q23" s="12">
        <v>517.0</v>
      </c>
      <c r="R23" s="17">
        <v>0.0</v>
      </c>
      <c r="S23" s="12">
        <f>SUM(C23:R23)</f>
        <v>4270</v>
      </c>
      <c r="T23" s="12">
        <v>1383.0</v>
      </c>
      <c r="U23" s="14">
        <f t="shared" si="12"/>
        <v>-2887</v>
      </c>
      <c r="W23" s="11" t="s">
        <v>46</v>
      </c>
      <c r="X23" s="12">
        <v>287185.0</v>
      </c>
      <c r="Z23" s="27" t="s">
        <v>47</v>
      </c>
    </row>
    <row r="24" ht="15.75" customHeight="1">
      <c r="A24" s="16"/>
      <c r="B24" s="46" t="s">
        <v>48</v>
      </c>
      <c r="C24" s="32">
        <v>386.0</v>
      </c>
      <c r="D24" s="32">
        <v>3259.0</v>
      </c>
      <c r="E24" s="32">
        <v>8.0</v>
      </c>
      <c r="F24" s="32">
        <v>196.0</v>
      </c>
      <c r="G24" s="32">
        <v>206.0</v>
      </c>
      <c r="H24" s="32">
        <v>0.0</v>
      </c>
      <c r="I24" s="32">
        <v>3717.0</v>
      </c>
      <c r="J24" s="32">
        <v>0.0</v>
      </c>
      <c r="K24" s="32">
        <v>21.0</v>
      </c>
      <c r="L24" s="32">
        <v>122.0</v>
      </c>
      <c r="M24" s="32">
        <v>318.0</v>
      </c>
      <c r="N24" s="32">
        <v>3332.0</v>
      </c>
      <c r="O24" s="32">
        <v>1685.0</v>
      </c>
      <c r="P24" s="32">
        <v>3101.0</v>
      </c>
      <c r="Q24" s="32">
        <v>536.0</v>
      </c>
      <c r="R24" s="32">
        <v>0.0</v>
      </c>
      <c r="S24" s="32">
        <v>16886.0</v>
      </c>
      <c r="T24" s="32">
        <v>16886.0</v>
      </c>
      <c r="U24" s="14">
        <f t="shared" si="12"/>
        <v>0</v>
      </c>
      <c r="W24" s="15" t="s">
        <v>27</v>
      </c>
      <c r="X24" s="12">
        <f>SUM(C20:G20)</f>
        <v>20717</v>
      </c>
      <c r="Z24" s="27" t="s">
        <v>49</v>
      </c>
    </row>
    <row r="25" ht="15.75" customHeight="1">
      <c r="A25" s="16"/>
      <c r="B25" s="46" t="s">
        <v>26</v>
      </c>
      <c r="C25" s="32">
        <v>1997.0</v>
      </c>
      <c r="D25" s="32">
        <v>16871.0</v>
      </c>
      <c r="E25" s="32">
        <v>39.0</v>
      </c>
      <c r="F25" s="32">
        <v>1013.0</v>
      </c>
      <c r="G25" s="32">
        <v>1066.0</v>
      </c>
      <c r="H25" s="32">
        <v>0.0</v>
      </c>
      <c r="I25" s="32">
        <v>19242.0</v>
      </c>
      <c r="J25" s="32">
        <v>4356.0</v>
      </c>
      <c r="K25" s="32">
        <v>108.0</v>
      </c>
      <c r="L25" s="32">
        <v>631.0</v>
      </c>
      <c r="M25" s="32">
        <v>1646.0</v>
      </c>
      <c r="N25" s="32">
        <v>17248.0</v>
      </c>
      <c r="O25" s="32">
        <v>8723.0</v>
      </c>
      <c r="P25" s="32">
        <v>5775.0</v>
      </c>
      <c r="Q25" s="32">
        <v>1481.0</v>
      </c>
      <c r="R25" s="32">
        <v>0.0</v>
      </c>
      <c r="S25" s="32">
        <v>80196.0</v>
      </c>
      <c r="T25" s="32">
        <v>80197.0</v>
      </c>
      <c r="U25" s="32">
        <v>1.0</v>
      </c>
      <c r="W25" s="17" t="s">
        <v>29</v>
      </c>
      <c r="X25" s="12">
        <f>SUM(H20:N20)</f>
        <v>95330</v>
      </c>
      <c r="Z25" s="27" t="s">
        <v>50</v>
      </c>
    </row>
    <row r="26" ht="15.75" customHeight="1">
      <c r="A26" s="16"/>
      <c r="B26" s="46" t="s">
        <v>28</v>
      </c>
      <c r="C26" s="32">
        <v>953.0</v>
      </c>
      <c r="D26" s="32">
        <v>8052.0</v>
      </c>
      <c r="E26" s="32">
        <v>19.0</v>
      </c>
      <c r="F26" s="32">
        <v>484.0</v>
      </c>
      <c r="G26" s="32">
        <v>509.0</v>
      </c>
      <c r="H26" s="32">
        <v>0.0</v>
      </c>
      <c r="I26" s="32">
        <v>9183.0</v>
      </c>
      <c r="J26" s="32">
        <v>5313.0</v>
      </c>
      <c r="K26" s="32">
        <v>570.0</v>
      </c>
      <c r="L26" s="32">
        <v>301.0</v>
      </c>
      <c r="M26" s="32">
        <v>2228.0</v>
      </c>
      <c r="N26" s="32">
        <v>8232.0</v>
      </c>
      <c r="O26" s="32">
        <v>4547.0</v>
      </c>
      <c r="P26" s="32">
        <v>4690.0</v>
      </c>
      <c r="Q26" s="32">
        <v>957.0</v>
      </c>
      <c r="R26" s="32">
        <v>0.0</v>
      </c>
      <c r="S26" s="32">
        <v>46038.0</v>
      </c>
      <c r="T26" s="32">
        <v>46038.0</v>
      </c>
      <c r="U26" s="32">
        <v>0.0</v>
      </c>
      <c r="W26" s="20" t="s">
        <v>31</v>
      </c>
      <c r="X26" s="12">
        <v>21858.0</v>
      </c>
      <c r="Z26" s="27" t="s">
        <v>51</v>
      </c>
    </row>
    <row r="27" ht="15.75" customHeight="1">
      <c r="A27" s="16"/>
      <c r="B27" s="47" t="s">
        <v>30</v>
      </c>
      <c r="C27" s="12">
        <f t="shared" ref="C27:U27" si="13">SUM(C22:C26)</f>
        <v>4802</v>
      </c>
      <c r="D27" s="12">
        <f t="shared" si="13"/>
        <v>38343</v>
      </c>
      <c r="E27" s="12">
        <f t="shared" si="13"/>
        <v>89</v>
      </c>
      <c r="F27" s="12">
        <f t="shared" si="13"/>
        <v>2304</v>
      </c>
      <c r="G27" s="12">
        <f t="shared" si="13"/>
        <v>2423</v>
      </c>
      <c r="H27" s="12">
        <f t="shared" si="13"/>
        <v>0</v>
      </c>
      <c r="I27" s="12">
        <f t="shared" si="13"/>
        <v>43731</v>
      </c>
      <c r="J27" s="12">
        <f t="shared" si="13"/>
        <v>11269</v>
      </c>
      <c r="K27" s="12">
        <f t="shared" si="13"/>
        <v>764</v>
      </c>
      <c r="L27" s="12">
        <f t="shared" si="13"/>
        <v>1434</v>
      </c>
      <c r="M27" s="12">
        <f t="shared" si="13"/>
        <v>5184</v>
      </c>
      <c r="N27" s="12">
        <f t="shared" si="13"/>
        <v>39200</v>
      </c>
      <c r="O27" s="12">
        <f t="shared" si="13"/>
        <v>20209</v>
      </c>
      <c r="P27" s="12">
        <f t="shared" si="13"/>
        <v>20716</v>
      </c>
      <c r="Q27" s="12">
        <f t="shared" si="13"/>
        <v>5366</v>
      </c>
      <c r="R27" s="12">
        <f t="shared" si="13"/>
        <v>0</v>
      </c>
      <c r="S27" s="12">
        <f t="shared" si="13"/>
        <v>195832</v>
      </c>
      <c r="T27" s="12">
        <f t="shared" si="13"/>
        <v>192946</v>
      </c>
      <c r="U27" s="12">
        <f t="shared" si="13"/>
        <v>-2886</v>
      </c>
      <c r="W27" s="22" t="s">
        <v>32</v>
      </c>
      <c r="X27" s="12">
        <f>SUM(P20:Q20)+SUM(P20:Q20)</f>
        <v>42702</v>
      </c>
      <c r="Z27" s="27" t="s">
        <v>52</v>
      </c>
    </row>
    <row r="28" ht="15.75" customHeight="1">
      <c r="A28" s="48"/>
      <c r="W28" s="11" t="s">
        <v>53</v>
      </c>
      <c r="X28" s="49">
        <f>SUM(X24:X27)</f>
        <v>180607</v>
      </c>
      <c r="Y28" s="25"/>
      <c r="Z28" s="27" t="s">
        <v>54</v>
      </c>
    </row>
    <row r="29" ht="15.75" customHeight="1">
      <c r="A29" s="50">
        <v>2019.0</v>
      </c>
      <c r="B29" s="26" t="s">
        <v>36</v>
      </c>
      <c r="C29" s="12">
        <v>1012.0</v>
      </c>
      <c r="D29" s="12">
        <v>6187.0</v>
      </c>
      <c r="E29" s="12">
        <v>140.0</v>
      </c>
      <c r="F29" s="12">
        <v>639.0</v>
      </c>
      <c r="G29" s="12">
        <v>588.0</v>
      </c>
      <c r="H29" s="12">
        <v>0.0</v>
      </c>
      <c r="I29" s="12">
        <v>11648.0</v>
      </c>
      <c r="J29" s="12">
        <v>1580.0</v>
      </c>
      <c r="K29" s="12">
        <v>170.0</v>
      </c>
      <c r="L29" s="12">
        <v>253.0</v>
      </c>
      <c r="M29" s="12">
        <v>1082.0</v>
      </c>
      <c r="N29" s="12">
        <v>11255.0</v>
      </c>
      <c r="O29" s="12">
        <v>7413.0</v>
      </c>
      <c r="P29" s="12">
        <v>4119.0</v>
      </c>
      <c r="Q29" s="12">
        <v>916.0</v>
      </c>
      <c r="R29" s="12">
        <v>0.0</v>
      </c>
      <c r="S29" s="24">
        <f t="shared" ref="S29:S30" si="14">SUM(C29:R29)</f>
        <v>47002</v>
      </c>
      <c r="T29" s="24">
        <v>46125.0</v>
      </c>
      <c r="U29" s="14">
        <f t="shared" ref="U29:U33" si="15">T29-S29</f>
        <v>-877</v>
      </c>
      <c r="W29" s="51" t="s">
        <v>55</v>
      </c>
      <c r="X29" s="12">
        <v>45001.0</v>
      </c>
      <c r="Y29" s="25"/>
    </row>
    <row r="30" ht="15.75" customHeight="1">
      <c r="A30" s="16"/>
      <c r="B30" s="52" t="s">
        <v>45</v>
      </c>
      <c r="C30" s="53">
        <v>109.0</v>
      </c>
      <c r="D30" s="53">
        <v>917.0</v>
      </c>
      <c r="E30" s="53">
        <v>20.0</v>
      </c>
      <c r="F30" s="53">
        <v>95.0</v>
      </c>
      <c r="G30" s="53">
        <v>76.0</v>
      </c>
      <c r="H30" s="53">
        <v>0.0</v>
      </c>
      <c r="I30" s="53">
        <v>1726.0</v>
      </c>
      <c r="J30" s="53">
        <v>0.0</v>
      </c>
      <c r="K30" s="53">
        <v>25.0</v>
      </c>
      <c r="L30" s="53">
        <v>37.0</v>
      </c>
      <c r="M30" s="53">
        <v>160.0</v>
      </c>
      <c r="N30" s="53">
        <v>1667.0</v>
      </c>
      <c r="O30" s="53">
        <v>1098.0</v>
      </c>
      <c r="P30" s="53">
        <v>2907.0</v>
      </c>
      <c r="Q30" s="53">
        <v>386.0</v>
      </c>
      <c r="R30" s="53">
        <v>0.0</v>
      </c>
      <c r="S30" s="53">
        <f t="shared" si="14"/>
        <v>9223</v>
      </c>
      <c r="T30" s="53">
        <v>7380.0</v>
      </c>
      <c r="U30" s="14">
        <f t="shared" si="15"/>
        <v>-1843</v>
      </c>
      <c r="Z30" s="27" t="s">
        <v>56</v>
      </c>
    </row>
    <row r="31" ht="15.75" customHeight="1">
      <c r="A31" s="16"/>
      <c r="B31" s="46" t="s">
        <v>48</v>
      </c>
      <c r="C31" s="54">
        <v>232.0</v>
      </c>
      <c r="D31" s="54">
        <v>1948.0</v>
      </c>
      <c r="E31" s="54">
        <v>44.0</v>
      </c>
      <c r="F31" s="54">
        <v>201.0</v>
      </c>
      <c r="G31" s="54">
        <v>161.0</v>
      </c>
      <c r="H31" s="54">
        <v>0.0</v>
      </c>
      <c r="I31" s="54">
        <v>3667.0</v>
      </c>
      <c r="J31" s="54">
        <v>0.0</v>
      </c>
      <c r="K31" s="54">
        <v>54.0</v>
      </c>
      <c r="L31" s="54">
        <v>80.0</v>
      </c>
      <c r="M31" s="54">
        <v>340.0</v>
      </c>
      <c r="N31" s="54">
        <v>3543.0</v>
      </c>
      <c r="O31" s="54">
        <v>2334.0</v>
      </c>
      <c r="P31" s="54">
        <v>3026.0</v>
      </c>
      <c r="Q31" s="54">
        <v>288.0</v>
      </c>
      <c r="R31" s="54">
        <v>0.0</v>
      </c>
      <c r="S31" s="32">
        <v>15918.0</v>
      </c>
      <c r="T31" s="32">
        <v>15918.0</v>
      </c>
      <c r="U31" s="55">
        <f t="shared" si="15"/>
        <v>0</v>
      </c>
      <c r="W31" s="11" t="s">
        <v>57</v>
      </c>
      <c r="X31" s="12">
        <v>293558.0</v>
      </c>
      <c r="Z31" s="27" t="s">
        <v>58</v>
      </c>
    </row>
    <row r="32" ht="15.75" customHeight="1">
      <c r="A32" s="16"/>
      <c r="B32" s="46" t="s">
        <v>26</v>
      </c>
      <c r="C32" s="12">
        <v>1117.0</v>
      </c>
      <c r="D32" s="12">
        <v>9396.0</v>
      </c>
      <c r="E32" s="12">
        <v>212.0</v>
      </c>
      <c r="F32" s="12">
        <v>971.0</v>
      </c>
      <c r="G32" s="12">
        <v>778.0</v>
      </c>
      <c r="H32" s="12">
        <v>0.0</v>
      </c>
      <c r="I32" s="12">
        <v>17688.0</v>
      </c>
      <c r="J32" s="12">
        <v>4480.0</v>
      </c>
      <c r="K32" s="12">
        <v>259.0</v>
      </c>
      <c r="L32" s="12">
        <v>384.0</v>
      </c>
      <c r="M32" s="12">
        <v>1642.0</v>
      </c>
      <c r="N32" s="12">
        <v>17090.0</v>
      </c>
      <c r="O32" s="12">
        <v>11257.0</v>
      </c>
      <c r="P32" s="12">
        <v>4392.0</v>
      </c>
      <c r="Q32" s="12">
        <v>1391.0</v>
      </c>
      <c r="R32" s="12">
        <v>0.0</v>
      </c>
      <c r="S32" s="24">
        <f>SUM(C32:R32)</f>
        <v>71057</v>
      </c>
      <c r="T32" s="24">
        <v>71057.0</v>
      </c>
      <c r="U32" s="56">
        <f t="shared" si="15"/>
        <v>0</v>
      </c>
      <c r="W32" s="15" t="s">
        <v>27</v>
      </c>
      <c r="X32" s="12">
        <f>SUM(C27:G27)</f>
        <v>47961</v>
      </c>
      <c r="Z32" s="27" t="s">
        <v>59</v>
      </c>
    </row>
    <row r="33" ht="15.75" customHeight="1">
      <c r="A33" s="16"/>
      <c r="B33" s="46" t="s">
        <v>28</v>
      </c>
      <c r="C33" s="54">
        <v>531.0</v>
      </c>
      <c r="D33" s="54">
        <v>4469.0</v>
      </c>
      <c r="E33" s="54">
        <v>100.0</v>
      </c>
      <c r="F33" s="54">
        <v>462.0</v>
      </c>
      <c r="G33" s="54">
        <v>370.0</v>
      </c>
      <c r="H33" s="54">
        <v>0.0</v>
      </c>
      <c r="I33" s="54">
        <v>8412.0</v>
      </c>
      <c r="J33" s="54">
        <v>5313.0</v>
      </c>
      <c r="K33" s="54">
        <v>1012.0</v>
      </c>
      <c r="L33" s="54">
        <v>183.0</v>
      </c>
      <c r="M33" s="54">
        <v>3038.0</v>
      </c>
      <c r="N33" s="54">
        <v>8128.0</v>
      </c>
      <c r="O33" s="54">
        <v>6566.0</v>
      </c>
      <c r="P33" s="54">
        <v>3820.0</v>
      </c>
      <c r="Q33" s="54">
        <v>661.0</v>
      </c>
      <c r="R33" s="54">
        <v>0.0</v>
      </c>
      <c r="S33" s="32">
        <v>43065.0</v>
      </c>
      <c r="T33" s="32">
        <v>43033.0</v>
      </c>
      <c r="U33" s="55">
        <f t="shared" si="15"/>
        <v>-32</v>
      </c>
      <c r="W33" s="17" t="s">
        <v>29</v>
      </c>
      <c r="X33" s="12">
        <f>SUM(H27:N27)</f>
        <v>101582</v>
      </c>
      <c r="Z33" s="27" t="s">
        <v>60</v>
      </c>
    </row>
    <row r="34" ht="15.75" customHeight="1">
      <c r="A34" s="16"/>
      <c r="B34" s="19" t="s">
        <v>30</v>
      </c>
      <c r="C34" s="12">
        <f t="shared" ref="C34:U34" si="16">SUM(C29:C33)</f>
        <v>3001</v>
      </c>
      <c r="D34" s="12">
        <f t="shared" si="16"/>
        <v>22917</v>
      </c>
      <c r="E34" s="12">
        <f t="shared" si="16"/>
        <v>516</v>
      </c>
      <c r="F34" s="12">
        <f t="shared" si="16"/>
        <v>2368</v>
      </c>
      <c r="G34" s="12">
        <f t="shared" si="16"/>
        <v>1973</v>
      </c>
      <c r="H34" s="12">
        <f t="shared" si="16"/>
        <v>0</v>
      </c>
      <c r="I34" s="12">
        <f t="shared" si="16"/>
        <v>43141</v>
      </c>
      <c r="J34" s="12">
        <f t="shared" si="16"/>
        <v>11373</v>
      </c>
      <c r="K34" s="12">
        <f t="shared" si="16"/>
        <v>1520</v>
      </c>
      <c r="L34" s="12">
        <f t="shared" si="16"/>
        <v>937</v>
      </c>
      <c r="M34" s="12">
        <f t="shared" si="16"/>
        <v>6262</v>
      </c>
      <c r="N34" s="12">
        <f t="shared" si="16"/>
        <v>41683</v>
      </c>
      <c r="O34" s="12">
        <f t="shared" si="16"/>
        <v>28668</v>
      </c>
      <c r="P34" s="12">
        <f t="shared" si="16"/>
        <v>18264</v>
      </c>
      <c r="Q34" s="12">
        <f t="shared" si="16"/>
        <v>3642</v>
      </c>
      <c r="R34" s="12">
        <f t="shared" si="16"/>
        <v>0</v>
      </c>
      <c r="S34" s="12">
        <f t="shared" si="16"/>
        <v>186265</v>
      </c>
      <c r="T34" s="12">
        <f t="shared" si="16"/>
        <v>183513</v>
      </c>
      <c r="U34" s="29">
        <f t="shared" si="16"/>
        <v>-2752</v>
      </c>
      <c r="W34" s="20" t="s">
        <v>31</v>
      </c>
      <c r="X34" s="12">
        <v>32752.0</v>
      </c>
      <c r="Z34" s="27" t="s">
        <v>61</v>
      </c>
    </row>
    <row r="35" ht="15.75" customHeight="1">
      <c r="A35" s="48"/>
      <c r="W35" s="22" t="s">
        <v>32</v>
      </c>
      <c r="X35" s="12">
        <f>SUM(P27:Q27)</f>
        <v>26082</v>
      </c>
      <c r="Z35" s="27" t="s">
        <v>62</v>
      </c>
    </row>
    <row r="36" ht="15.75" customHeight="1">
      <c r="A36" s="57">
        <v>2020.0</v>
      </c>
      <c r="B36" s="26" t="s">
        <v>36</v>
      </c>
      <c r="C36" s="12">
        <v>1813.0</v>
      </c>
      <c r="D36" s="12">
        <v>8715.0</v>
      </c>
      <c r="E36" s="12">
        <v>117.0</v>
      </c>
      <c r="F36" s="12">
        <v>928.0</v>
      </c>
      <c r="G36" s="12">
        <v>564.0</v>
      </c>
      <c r="H36" s="12">
        <v>0.0</v>
      </c>
      <c r="I36" s="12">
        <v>12752.0</v>
      </c>
      <c r="J36" s="12">
        <v>1783.0</v>
      </c>
      <c r="K36" s="12">
        <v>482.0</v>
      </c>
      <c r="L36" s="12">
        <v>3289.0</v>
      </c>
      <c r="M36" s="12">
        <v>2545.0</v>
      </c>
      <c r="N36" s="12">
        <v>12360.0</v>
      </c>
      <c r="O36" s="12">
        <v>5135.0</v>
      </c>
      <c r="P36" s="12">
        <v>4126.0</v>
      </c>
      <c r="Q36" s="12">
        <v>0.0</v>
      </c>
      <c r="R36" s="12">
        <v>0.0</v>
      </c>
      <c r="S36" s="24">
        <v>54608.0</v>
      </c>
      <c r="T36" s="12">
        <v>54608.0</v>
      </c>
      <c r="U36" s="14">
        <f t="shared" ref="U36:U40" si="17">T36-S36</f>
        <v>0</v>
      </c>
      <c r="W36" s="11" t="s">
        <v>63</v>
      </c>
      <c r="X36" s="12">
        <v>302262.0</v>
      </c>
      <c r="Y36" s="25"/>
      <c r="Z36" s="27" t="s">
        <v>64</v>
      </c>
    </row>
    <row r="37" ht="15.75" customHeight="1">
      <c r="A37" s="16"/>
      <c r="B37" s="26" t="s">
        <v>45</v>
      </c>
      <c r="C37" s="12">
        <v>282.0</v>
      </c>
      <c r="D37" s="12">
        <v>1614.0</v>
      </c>
      <c r="E37" s="12">
        <v>22.0</v>
      </c>
      <c r="F37" s="12">
        <v>172.0</v>
      </c>
      <c r="G37" s="12">
        <v>97.0</v>
      </c>
      <c r="H37" s="12">
        <v>0.0</v>
      </c>
      <c r="I37" s="12">
        <v>2362.0</v>
      </c>
      <c r="J37" s="12">
        <v>0.0</v>
      </c>
      <c r="K37" s="12">
        <v>89.0</v>
      </c>
      <c r="L37" s="12">
        <v>609.0</v>
      </c>
      <c r="M37" s="12">
        <v>471.0</v>
      </c>
      <c r="N37" s="12">
        <v>2289.0</v>
      </c>
      <c r="O37" s="12">
        <v>951.0</v>
      </c>
      <c r="P37" s="12">
        <v>2934.0</v>
      </c>
      <c r="Q37" s="12">
        <v>445.0</v>
      </c>
      <c r="R37" s="12">
        <v>0.0</v>
      </c>
      <c r="S37" s="12">
        <f t="shared" ref="S37:S40" si="18">SUM(C37:R37)</f>
        <v>12337</v>
      </c>
      <c r="T37" s="12">
        <v>12168.0</v>
      </c>
      <c r="U37" s="14">
        <f t="shared" si="17"/>
        <v>-169</v>
      </c>
      <c r="W37" s="51" t="s">
        <v>55</v>
      </c>
      <c r="X37" s="12">
        <v>45001.0</v>
      </c>
      <c r="Z37" s="27" t="s">
        <v>65</v>
      </c>
    </row>
    <row r="38" ht="15.75" customHeight="1">
      <c r="A38" s="16"/>
      <c r="B38" s="26" t="s">
        <v>48</v>
      </c>
      <c r="C38" s="12">
        <v>480.0</v>
      </c>
      <c r="D38" s="12">
        <v>2744.0</v>
      </c>
      <c r="E38" s="12">
        <v>37.0</v>
      </c>
      <c r="F38" s="12">
        <v>292.0</v>
      </c>
      <c r="G38" s="12">
        <v>165.0</v>
      </c>
      <c r="H38" s="12">
        <v>0.0</v>
      </c>
      <c r="I38" s="12">
        <v>4015.0</v>
      </c>
      <c r="J38" s="12">
        <v>0.0</v>
      </c>
      <c r="K38" s="12">
        <v>152.0</v>
      </c>
      <c r="L38" s="12">
        <v>1035.0</v>
      </c>
      <c r="M38" s="12">
        <v>801.0</v>
      </c>
      <c r="N38" s="12">
        <v>3891.0</v>
      </c>
      <c r="O38" s="12">
        <v>1616.0</v>
      </c>
      <c r="P38" s="12">
        <v>3029.0</v>
      </c>
      <c r="Q38" s="12">
        <v>0.0</v>
      </c>
      <c r="R38" s="12">
        <v>0.0</v>
      </c>
      <c r="S38" s="12">
        <f t="shared" si="18"/>
        <v>18257</v>
      </c>
      <c r="T38" s="12">
        <v>18257.0</v>
      </c>
      <c r="U38" s="26">
        <f t="shared" si="17"/>
        <v>0</v>
      </c>
      <c r="Z38" s="27" t="s">
        <v>66</v>
      </c>
    </row>
    <row r="39" ht="15.75" customHeight="1">
      <c r="A39" s="16"/>
      <c r="B39" s="26" t="s">
        <v>26</v>
      </c>
      <c r="C39" s="12">
        <v>2230.0</v>
      </c>
      <c r="D39" s="12">
        <v>12750.0</v>
      </c>
      <c r="E39" s="12">
        <v>172.0</v>
      </c>
      <c r="F39" s="12">
        <v>1357.0</v>
      </c>
      <c r="G39" s="12">
        <v>769.0</v>
      </c>
      <c r="H39" s="12">
        <v>0.0</v>
      </c>
      <c r="I39" s="12">
        <v>18656.0</v>
      </c>
      <c r="J39" s="12">
        <v>4540.0</v>
      </c>
      <c r="K39" s="12">
        <v>705.0</v>
      </c>
      <c r="L39" s="12">
        <v>4811.0</v>
      </c>
      <c r="M39" s="12">
        <v>3724.0</v>
      </c>
      <c r="N39" s="12">
        <v>18082.0</v>
      </c>
      <c r="O39" s="12">
        <v>7512.0</v>
      </c>
      <c r="P39" s="12">
        <v>4362.0</v>
      </c>
      <c r="Q39" s="12">
        <v>0.0</v>
      </c>
      <c r="R39" s="12">
        <v>0.0</v>
      </c>
      <c r="S39" s="12">
        <f t="shared" si="18"/>
        <v>79670</v>
      </c>
      <c r="T39" s="12">
        <v>79670.0</v>
      </c>
      <c r="U39" s="26">
        <f t="shared" si="17"/>
        <v>0</v>
      </c>
      <c r="W39" s="11" t="s">
        <v>67</v>
      </c>
      <c r="X39" s="12">
        <v>284295.0</v>
      </c>
    </row>
    <row r="40" ht="15.75" customHeight="1">
      <c r="A40" s="16"/>
      <c r="B40" s="26" t="s">
        <v>28</v>
      </c>
      <c r="C40" s="12">
        <v>1101.0</v>
      </c>
      <c r="D40" s="12">
        <v>6294.0</v>
      </c>
      <c r="E40" s="12">
        <v>85.0</v>
      </c>
      <c r="F40" s="12">
        <v>670.0</v>
      </c>
      <c r="G40" s="12">
        <v>380.0</v>
      </c>
      <c r="H40" s="12">
        <v>0.0</v>
      </c>
      <c r="I40" s="12">
        <v>9210.0</v>
      </c>
      <c r="J40" s="12">
        <v>5470.0</v>
      </c>
      <c r="K40" s="12">
        <v>1254.0</v>
      </c>
      <c r="L40" s="12">
        <v>2375.0</v>
      </c>
      <c r="M40" s="12">
        <v>6713.0</v>
      </c>
      <c r="N40" s="12">
        <v>8927.0</v>
      </c>
      <c r="O40" s="12">
        <v>4248.0</v>
      </c>
      <c r="P40" s="12">
        <v>3824.0</v>
      </c>
      <c r="Q40" s="12">
        <v>0.0</v>
      </c>
      <c r="R40" s="12">
        <v>0.0</v>
      </c>
      <c r="S40" s="12">
        <f t="shared" si="18"/>
        <v>50551</v>
      </c>
      <c r="T40" s="12">
        <v>50551.0</v>
      </c>
      <c r="U40" s="26">
        <f t="shared" si="17"/>
        <v>0</v>
      </c>
      <c r="W40" s="15" t="s">
        <v>27</v>
      </c>
      <c r="X40" s="12">
        <f>SUM(C34:G34)</f>
        <v>30775</v>
      </c>
      <c r="Z40" s="27" t="s">
        <v>68</v>
      </c>
    </row>
    <row r="41" ht="15.75" customHeight="1">
      <c r="A41" s="16"/>
      <c r="B41" s="19" t="s">
        <v>30</v>
      </c>
      <c r="C41" s="12">
        <f t="shared" ref="C41:U41" si="19">SUM(C36:C40)</f>
        <v>5906</v>
      </c>
      <c r="D41" s="12">
        <f t="shared" si="19"/>
        <v>32117</v>
      </c>
      <c r="E41" s="12">
        <f t="shared" si="19"/>
        <v>433</v>
      </c>
      <c r="F41" s="12">
        <f t="shared" si="19"/>
        <v>3419</v>
      </c>
      <c r="G41" s="12">
        <f t="shared" si="19"/>
        <v>1975</v>
      </c>
      <c r="H41" s="12">
        <f t="shared" si="19"/>
        <v>0</v>
      </c>
      <c r="I41" s="12">
        <f t="shared" si="19"/>
        <v>46995</v>
      </c>
      <c r="J41" s="12">
        <f t="shared" si="19"/>
        <v>11793</v>
      </c>
      <c r="K41" s="12">
        <f t="shared" si="19"/>
        <v>2682</v>
      </c>
      <c r="L41" s="12">
        <f t="shared" si="19"/>
        <v>12119</v>
      </c>
      <c r="M41" s="12">
        <f t="shared" si="19"/>
        <v>14254</v>
      </c>
      <c r="N41" s="12">
        <f t="shared" si="19"/>
        <v>45549</v>
      </c>
      <c r="O41" s="12">
        <f t="shared" si="19"/>
        <v>19462</v>
      </c>
      <c r="P41" s="12">
        <f t="shared" si="19"/>
        <v>18275</v>
      </c>
      <c r="Q41" s="12">
        <f t="shared" si="19"/>
        <v>445</v>
      </c>
      <c r="R41" s="12">
        <f t="shared" si="19"/>
        <v>0</v>
      </c>
      <c r="S41" s="12">
        <f t="shared" si="19"/>
        <v>215423</v>
      </c>
      <c r="T41" s="12">
        <f t="shared" si="19"/>
        <v>215254</v>
      </c>
      <c r="U41" s="14">
        <f t="shared" si="19"/>
        <v>-169</v>
      </c>
      <c r="W41" s="17" t="s">
        <v>29</v>
      </c>
      <c r="X41" s="12">
        <f>SUM(H34:N34)</f>
        <v>104916</v>
      </c>
      <c r="Z41" s="27" t="s">
        <v>69</v>
      </c>
    </row>
    <row r="42" ht="15.75" customHeight="1">
      <c r="A42" s="48"/>
      <c r="B42" s="21"/>
      <c r="W42" s="20" t="s">
        <v>31</v>
      </c>
      <c r="X42" s="12">
        <f>SUM(O34)</f>
        <v>28668</v>
      </c>
      <c r="Z42" s="27" t="s">
        <v>70</v>
      </c>
    </row>
    <row r="43" ht="15.75" customHeight="1">
      <c r="A43" s="57">
        <v>2021.0</v>
      </c>
      <c r="B43" s="58" t="s">
        <v>71</v>
      </c>
      <c r="C43" s="59">
        <v>23.0</v>
      </c>
      <c r="D43" s="59">
        <v>111.0</v>
      </c>
      <c r="E43" s="59">
        <v>0.0</v>
      </c>
      <c r="F43" s="59">
        <v>9.0</v>
      </c>
      <c r="G43" s="59">
        <v>8.0</v>
      </c>
      <c r="H43" s="59">
        <v>0.0</v>
      </c>
      <c r="I43" s="59">
        <v>95.0</v>
      </c>
      <c r="J43" s="59">
        <v>1.0</v>
      </c>
      <c r="K43" s="59">
        <v>5.0</v>
      </c>
      <c r="L43" s="59">
        <v>30.0</v>
      </c>
      <c r="M43" s="59">
        <v>46.0</v>
      </c>
      <c r="N43" s="59">
        <v>117.0</v>
      </c>
      <c r="O43" s="59">
        <v>80.0</v>
      </c>
      <c r="P43" s="59">
        <v>768.0</v>
      </c>
      <c r="Q43" s="59">
        <v>7.0</v>
      </c>
      <c r="R43" s="59">
        <v>0.0</v>
      </c>
      <c r="S43" s="59">
        <f t="shared" ref="S43:S48" si="20">SUM(C43:R43)</f>
        <v>1300</v>
      </c>
      <c r="T43" s="59">
        <v>1298.0</v>
      </c>
      <c r="U43" s="60">
        <f t="shared" ref="U43:U49" si="21">T43-S43</f>
        <v>-2</v>
      </c>
      <c r="W43" s="22" t="s">
        <v>32</v>
      </c>
      <c r="X43" s="12">
        <f>SUM(P34:Q34)</f>
        <v>21906</v>
      </c>
      <c r="Z43" s="27" t="s">
        <v>72</v>
      </c>
    </row>
    <row r="44" ht="15.75" customHeight="1">
      <c r="A44" s="16"/>
      <c r="B44" s="56" t="s">
        <v>36</v>
      </c>
      <c r="C44" s="59">
        <v>3141.0</v>
      </c>
      <c r="D44" s="59">
        <v>13832.0</v>
      </c>
      <c r="E44" s="59">
        <v>0.0</v>
      </c>
      <c r="F44" s="59">
        <v>1089.0</v>
      </c>
      <c r="G44" s="59">
        <v>1095.0</v>
      </c>
      <c r="H44" s="59">
        <v>0.0</v>
      </c>
      <c r="I44" s="59">
        <v>11834.0</v>
      </c>
      <c r="J44" s="59">
        <v>1165.0</v>
      </c>
      <c r="K44" s="59">
        <v>576.0</v>
      </c>
      <c r="L44" s="59">
        <v>4044.0</v>
      </c>
      <c r="M44" s="59">
        <v>5731.0</v>
      </c>
      <c r="N44" s="59">
        <v>14561.0</v>
      </c>
      <c r="O44" s="59">
        <v>10464.0</v>
      </c>
      <c r="P44" s="59">
        <v>2937.0</v>
      </c>
      <c r="Q44" s="59">
        <v>863.0</v>
      </c>
      <c r="R44" s="59">
        <v>0.0</v>
      </c>
      <c r="S44" s="61">
        <f t="shared" si="20"/>
        <v>71332</v>
      </c>
      <c r="T44" s="62">
        <v>71332.0</v>
      </c>
      <c r="U44" s="60">
        <f t="shared" si="21"/>
        <v>0</v>
      </c>
      <c r="W44" s="11" t="s">
        <v>73</v>
      </c>
      <c r="X44" s="12">
        <f>SUM(S34)</f>
        <v>186265</v>
      </c>
    </row>
    <row r="45" ht="15.75" customHeight="1">
      <c r="A45" s="16"/>
      <c r="B45" s="56" t="s">
        <v>45</v>
      </c>
      <c r="C45" s="59">
        <v>1263.0</v>
      </c>
      <c r="D45" s="59">
        <v>6120.0</v>
      </c>
      <c r="E45" s="59">
        <v>0.0</v>
      </c>
      <c r="F45" s="59">
        <v>482.0</v>
      </c>
      <c r="G45" s="59">
        <v>421.0</v>
      </c>
      <c r="H45" s="59">
        <v>0.0</v>
      </c>
      <c r="I45" s="59">
        <v>5236.0</v>
      </c>
      <c r="J45" s="59">
        <v>30.0</v>
      </c>
      <c r="K45" s="59">
        <v>255.0</v>
      </c>
      <c r="L45" s="59">
        <v>1639.0</v>
      </c>
      <c r="M45" s="59">
        <v>2536.0</v>
      </c>
      <c r="N45" s="59">
        <v>6443.0</v>
      </c>
      <c r="O45" s="59">
        <v>4442.0</v>
      </c>
      <c r="P45" s="59">
        <v>2839.0</v>
      </c>
      <c r="Q45" s="59">
        <v>382.0</v>
      </c>
      <c r="R45" s="59">
        <v>0.0</v>
      </c>
      <c r="S45" s="59">
        <f t="shared" si="20"/>
        <v>32088</v>
      </c>
      <c r="T45" s="59">
        <v>32087.0</v>
      </c>
      <c r="U45" s="60">
        <f t="shared" si="21"/>
        <v>-1</v>
      </c>
      <c r="W45" s="51" t="s">
        <v>55</v>
      </c>
      <c r="X45" s="12">
        <v>45001.0</v>
      </c>
    </row>
    <row r="46" ht="15.75" customHeight="1">
      <c r="A46" s="16"/>
      <c r="B46" s="56" t="s">
        <v>48</v>
      </c>
      <c r="C46" s="59">
        <v>890.0</v>
      </c>
      <c r="D46" s="59">
        <v>4313.0</v>
      </c>
      <c r="E46" s="59">
        <v>0.0</v>
      </c>
      <c r="F46" s="59">
        <v>340.0</v>
      </c>
      <c r="G46" s="59">
        <v>297.0</v>
      </c>
      <c r="H46" s="59">
        <v>0.0</v>
      </c>
      <c r="I46" s="59">
        <v>3690.0</v>
      </c>
      <c r="J46" s="59">
        <v>21.0</v>
      </c>
      <c r="K46" s="59">
        <v>180.0</v>
      </c>
      <c r="L46" s="59">
        <v>1155.0</v>
      </c>
      <c r="M46" s="59">
        <v>1787.0</v>
      </c>
      <c r="N46" s="59">
        <v>4540.0</v>
      </c>
      <c r="O46" s="59">
        <v>3130.0</v>
      </c>
      <c r="P46" s="59">
        <v>2658.0</v>
      </c>
      <c r="Q46" s="59">
        <v>269.0</v>
      </c>
      <c r="R46" s="59">
        <v>0.0</v>
      </c>
      <c r="S46" s="59">
        <f t="shared" si="20"/>
        <v>23270</v>
      </c>
      <c r="T46" s="59">
        <v>23269.0</v>
      </c>
      <c r="U46" s="60">
        <f t="shared" si="21"/>
        <v>-1</v>
      </c>
      <c r="Z46" s="27" t="s">
        <v>74</v>
      </c>
    </row>
    <row r="47" ht="15.75" customHeight="1">
      <c r="A47" s="16"/>
      <c r="B47" s="56" t="s">
        <v>26</v>
      </c>
      <c r="C47" s="59">
        <v>3949.0</v>
      </c>
      <c r="D47" s="59">
        <v>19143.0</v>
      </c>
      <c r="E47" s="59">
        <v>0.0</v>
      </c>
      <c r="F47" s="59">
        <v>1507.0</v>
      </c>
      <c r="G47" s="59">
        <v>1316.0</v>
      </c>
      <c r="H47" s="59">
        <v>0.0</v>
      </c>
      <c r="I47" s="59">
        <v>16377.0</v>
      </c>
      <c r="J47" s="59">
        <v>4474.0</v>
      </c>
      <c r="K47" s="59">
        <v>798.0</v>
      </c>
      <c r="L47" s="59">
        <v>5127.0</v>
      </c>
      <c r="M47" s="59">
        <v>7931.0</v>
      </c>
      <c r="N47" s="59">
        <v>20152.0</v>
      </c>
      <c r="O47" s="59">
        <v>13892.0</v>
      </c>
      <c r="P47" s="59">
        <v>4327.0</v>
      </c>
      <c r="Q47" s="59">
        <v>1195.0</v>
      </c>
      <c r="R47" s="59">
        <v>0.0</v>
      </c>
      <c r="S47" s="59">
        <f t="shared" si="20"/>
        <v>100188</v>
      </c>
      <c r="T47" s="59">
        <v>100187.0</v>
      </c>
      <c r="U47" s="60">
        <f t="shared" si="21"/>
        <v>-1</v>
      </c>
      <c r="W47" s="11" t="s">
        <v>75</v>
      </c>
      <c r="X47" s="12">
        <f>SUM(T41)</f>
        <v>215254</v>
      </c>
      <c r="Z47" s="27" t="s">
        <v>76</v>
      </c>
    </row>
    <row r="48" ht="15.75" customHeight="1">
      <c r="A48" s="16"/>
      <c r="B48" s="56" t="s">
        <v>28</v>
      </c>
      <c r="C48" s="59">
        <v>2230.0</v>
      </c>
      <c r="D48" s="59">
        <v>10810.0</v>
      </c>
      <c r="E48" s="59">
        <v>0.0</v>
      </c>
      <c r="F48" s="59">
        <v>851.0</v>
      </c>
      <c r="G48" s="59">
        <v>743.0</v>
      </c>
      <c r="H48" s="59">
        <v>0.0</v>
      </c>
      <c r="I48" s="59">
        <v>9249.0</v>
      </c>
      <c r="J48" s="59">
        <v>5523.0</v>
      </c>
      <c r="K48" s="59">
        <v>1290.0</v>
      </c>
      <c r="L48" s="59">
        <v>2895.0</v>
      </c>
      <c r="M48" s="59">
        <v>11532.0</v>
      </c>
      <c r="N48" s="59">
        <v>11380.0</v>
      </c>
      <c r="O48" s="59">
        <v>8913.0</v>
      </c>
      <c r="P48" s="59">
        <v>3951.0</v>
      </c>
      <c r="Q48" s="59">
        <v>675.0</v>
      </c>
      <c r="R48" s="59">
        <v>0.0</v>
      </c>
      <c r="S48" s="59">
        <f t="shared" si="20"/>
        <v>70042</v>
      </c>
      <c r="T48" s="59">
        <v>70043.0</v>
      </c>
      <c r="U48" s="63">
        <f t="shared" si="21"/>
        <v>1</v>
      </c>
      <c r="W48" s="15" t="s">
        <v>27</v>
      </c>
      <c r="X48" s="12">
        <f>SUM(C41:G41)</f>
        <v>43850</v>
      </c>
      <c r="Z48" s="27" t="s">
        <v>77</v>
      </c>
    </row>
    <row r="49" ht="15.75" customHeight="1">
      <c r="A49" s="18"/>
      <c r="B49" s="40" t="s">
        <v>30</v>
      </c>
      <c r="C49" s="59">
        <f t="shared" ref="C49:T49" si="22">SUM(C43:C48)</f>
        <v>11496</v>
      </c>
      <c r="D49" s="59">
        <f t="shared" si="22"/>
        <v>54329</v>
      </c>
      <c r="E49" s="59">
        <f t="shared" si="22"/>
        <v>0</v>
      </c>
      <c r="F49" s="59">
        <f t="shared" si="22"/>
        <v>4278</v>
      </c>
      <c r="G49" s="59">
        <f t="shared" si="22"/>
        <v>3880</v>
      </c>
      <c r="H49" s="59">
        <f t="shared" si="22"/>
        <v>0</v>
      </c>
      <c r="I49" s="59">
        <f t="shared" si="22"/>
        <v>46481</v>
      </c>
      <c r="J49" s="59">
        <f t="shared" si="22"/>
        <v>11214</v>
      </c>
      <c r="K49" s="59">
        <f t="shared" si="22"/>
        <v>3104</v>
      </c>
      <c r="L49" s="59">
        <f t="shared" si="22"/>
        <v>14890</v>
      </c>
      <c r="M49" s="59">
        <f t="shared" si="22"/>
        <v>29563</v>
      </c>
      <c r="N49" s="59">
        <f t="shared" si="22"/>
        <v>57193</v>
      </c>
      <c r="O49" s="59">
        <f t="shared" si="22"/>
        <v>40921</v>
      </c>
      <c r="P49" s="59">
        <f t="shared" si="22"/>
        <v>17480</v>
      </c>
      <c r="Q49" s="59">
        <f t="shared" si="22"/>
        <v>3391</v>
      </c>
      <c r="R49" s="59">
        <f t="shared" si="22"/>
        <v>0</v>
      </c>
      <c r="S49" s="59">
        <f t="shared" si="22"/>
        <v>298220</v>
      </c>
      <c r="T49" s="59">
        <f t="shared" si="22"/>
        <v>298216</v>
      </c>
      <c r="U49" s="60">
        <f t="shared" si="21"/>
        <v>-4</v>
      </c>
      <c r="W49" s="17" t="s">
        <v>29</v>
      </c>
      <c r="X49" s="12">
        <f>SUM(H41:N41)</f>
        <v>133392</v>
      </c>
    </row>
    <row r="50" ht="15.75" customHeight="1">
      <c r="A50" s="64"/>
      <c r="C50" s="65"/>
      <c r="D50" s="65"/>
      <c r="E50" s="65"/>
      <c r="F50" s="65"/>
      <c r="G50" s="65"/>
      <c r="H50" s="65"/>
      <c r="I50" s="65"/>
      <c r="J50" s="65"/>
      <c r="K50" s="65"/>
      <c r="L50" s="65"/>
      <c r="M50" s="65"/>
      <c r="N50" s="65"/>
      <c r="O50" s="65"/>
      <c r="P50" s="65"/>
      <c r="Q50" s="65"/>
      <c r="R50" s="65"/>
      <c r="S50" s="65"/>
      <c r="T50" s="65"/>
      <c r="U50" s="65"/>
      <c r="W50" s="20" t="s">
        <v>31</v>
      </c>
      <c r="X50" s="12">
        <v>31493.0</v>
      </c>
    </row>
    <row r="51" ht="15.75" customHeight="1">
      <c r="A51" s="66">
        <v>2022.0</v>
      </c>
      <c r="B51" s="67" t="s">
        <v>71</v>
      </c>
      <c r="C51" s="59">
        <v>243.0</v>
      </c>
      <c r="D51" s="59">
        <v>2028.0</v>
      </c>
      <c r="E51" s="59">
        <v>72.0</v>
      </c>
      <c r="F51" s="59">
        <v>136.0</v>
      </c>
      <c r="G51" s="59">
        <v>102.0</v>
      </c>
      <c r="H51" s="59">
        <v>0.0</v>
      </c>
      <c r="I51" s="59">
        <v>2038.0</v>
      </c>
      <c r="J51" s="59">
        <v>15.0</v>
      </c>
      <c r="K51" s="59">
        <v>93.0</v>
      </c>
      <c r="L51" s="59">
        <v>547.0</v>
      </c>
      <c r="M51" s="59">
        <v>1049.0</v>
      </c>
      <c r="N51" s="59">
        <v>2533.0</v>
      </c>
      <c r="O51" s="59">
        <v>1000.0</v>
      </c>
      <c r="P51" s="59">
        <v>842.0</v>
      </c>
      <c r="Q51" s="59">
        <v>300.0</v>
      </c>
      <c r="R51" s="59">
        <v>0.0</v>
      </c>
      <c r="S51" s="59">
        <f t="shared" ref="S51:S56" si="23">SUM(C51:R51)</f>
        <v>10998</v>
      </c>
      <c r="T51" s="68">
        <v>10996.0</v>
      </c>
      <c r="U51" s="60">
        <f t="shared" ref="U51:U57" si="24">T51-S51</f>
        <v>-2</v>
      </c>
      <c r="W51" s="22" t="s">
        <v>32</v>
      </c>
      <c r="X51" s="12">
        <f>SUM(P41:Q41)</f>
        <v>18720</v>
      </c>
    </row>
    <row r="52" ht="15.75" customHeight="1">
      <c r="A52" s="16"/>
      <c r="B52" s="26" t="s">
        <v>36</v>
      </c>
      <c r="C52" s="59">
        <v>2909.0</v>
      </c>
      <c r="D52" s="59">
        <v>17341.0</v>
      </c>
      <c r="E52" s="59">
        <v>615.0</v>
      </c>
      <c r="F52" s="59">
        <v>1160.0</v>
      </c>
      <c r="G52" s="59">
        <v>962.0</v>
      </c>
      <c r="H52" s="59">
        <v>0.0</v>
      </c>
      <c r="I52" s="59">
        <v>17247.0</v>
      </c>
      <c r="J52" s="59">
        <v>1057.0</v>
      </c>
      <c r="K52" s="59">
        <v>924.0</v>
      </c>
      <c r="L52" s="59">
        <v>4679.0</v>
      </c>
      <c r="M52" s="59">
        <v>8973.0</v>
      </c>
      <c r="N52" s="59">
        <v>21697.0</v>
      </c>
      <c r="O52" s="59">
        <v>8551.0</v>
      </c>
      <c r="P52" s="59">
        <v>3193.0</v>
      </c>
      <c r="Q52" s="59">
        <v>425.0</v>
      </c>
      <c r="R52" s="59">
        <v>0.0</v>
      </c>
      <c r="S52" s="61">
        <f t="shared" si="23"/>
        <v>89733</v>
      </c>
      <c r="T52" s="68">
        <v>89872.0</v>
      </c>
      <c r="U52" s="60">
        <f t="shared" si="24"/>
        <v>139</v>
      </c>
      <c r="W52" s="11" t="s">
        <v>78</v>
      </c>
      <c r="X52" s="12">
        <f>SUM(S36:S40)</f>
        <v>215423</v>
      </c>
      <c r="Y52" s="25"/>
    </row>
    <row r="53" ht="15.75" customHeight="1">
      <c r="A53" s="16"/>
      <c r="B53" s="26" t="s">
        <v>45</v>
      </c>
      <c r="C53" s="59">
        <v>2180.0</v>
      </c>
      <c r="D53" s="59">
        <v>18201.0</v>
      </c>
      <c r="E53" s="59">
        <v>645.0</v>
      </c>
      <c r="F53" s="59">
        <v>1217.0</v>
      </c>
      <c r="G53" s="59">
        <v>914.0</v>
      </c>
      <c r="H53" s="59">
        <v>0.0</v>
      </c>
      <c r="I53" s="59">
        <v>18291.0</v>
      </c>
      <c r="J53" s="59">
        <v>133.0</v>
      </c>
      <c r="K53" s="59">
        <v>833.0</v>
      </c>
      <c r="L53" s="59">
        <v>4911.0</v>
      </c>
      <c r="M53" s="59">
        <v>9418.0</v>
      </c>
      <c r="N53" s="59">
        <v>22732.0</v>
      </c>
      <c r="O53" s="59">
        <v>8975.0</v>
      </c>
      <c r="P53" s="59">
        <v>3277.0</v>
      </c>
      <c r="Q53" s="59">
        <v>696.0</v>
      </c>
      <c r="R53" s="59">
        <v>0.0</v>
      </c>
      <c r="S53" s="59">
        <f t="shared" si="23"/>
        <v>92423</v>
      </c>
      <c r="T53" s="68">
        <v>92424.0</v>
      </c>
      <c r="U53" s="60">
        <f t="shared" si="24"/>
        <v>1</v>
      </c>
      <c r="W53" s="51" t="s">
        <v>55</v>
      </c>
      <c r="X53" s="12">
        <v>45001.0</v>
      </c>
    </row>
    <row r="54" ht="15.75" customHeight="1">
      <c r="A54" s="16"/>
      <c r="B54" s="26" t="s">
        <v>48</v>
      </c>
      <c r="C54" s="59">
        <v>521.0</v>
      </c>
      <c r="D54" s="59">
        <v>4352.0</v>
      </c>
      <c r="E54" s="59">
        <v>154.0</v>
      </c>
      <c r="F54" s="59">
        <v>291.0</v>
      </c>
      <c r="G54" s="59">
        <v>218.0</v>
      </c>
      <c r="H54" s="59">
        <v>0.0</v>
      </c>
      <c r="I54" s="59">
        <v>4374.0</v>
      </c>
      <c r="J54" s="59">
        <v>32.0</v>
      </c>
      <c r="K54" s="59">
        <v>199.0</v>
      </c>
      <c r="L54" s="59">
        <v>1174.0</v>
      </c>
      <c r="M54" s="59">
        <v>2252.0</v>
      </c>
      <c r="N54" s="59">
        <v>5436.0</v>
      </c>
      <c r="O54" s="59">
        <v>2146.0</v>
      </c>
      <c r="P54" s="59">
        <v>2634.0</v>
      </c>
      <c r="Q54" s="59">
        <v>107.0</v>
      </c>
      <c r="R54" s="59">
        <v>0.0</v>
      </c>
      <c r="S54" s="59">
        <f t="shared" si="23"/>
        <v>23890</v>
      </c>
      <c r="T54" s="68">
        <v>23891.0</v>
      </c>
      <c r="U54" s="60">
        <f t="shared" si="24"/>
        <v>1</v>
      </c>
      <c r="Z54" s="27" t="s">
        <v>79</v>
      </c>
    </row>
    <row r="55" ht="15.75" customHeight="1">
      <c r="A55" s="16"/>
      <c r="B55" s="26" t="s">
        <v>26</v>
      </c>
      <c r="C55" s="59">
        <v>2578.0</v>
      </c>
      <c r="D55" s="59">
        <v>21237.0</v>
      </c>
      <c r="E55" s="59">
        <v>753.0</v>
      </c>
      <c r="F55" s="59">
        <v>1421.0</v>
      </c>
      <c r="G55" s="59">
        <v>1066.0</v>
      </c>
      <c r="H55" s="59">
        <v>0.0</v>
      </c>
      <c r="I55" s="59">
        <v>21342.0</v>
      </c>
      <c r="J55" s="59">
        <v>6569.0</v>
      </c>
      <c r="K55" s="59">
        <v>972.0</v>
      </c>
      <c r="L55" s="59">
        <v>5730.0</v>
      </c>
      <c r="M55" s="59">
        <v>10989.0</v>
      </c>
      <c r="N55" s="59">
        <v>26524.0</v>
      </c>
      <c r="O55" s="59">
        <v>10472.0</v>
      </c>
      <c r="P55" s="59">
        <v>4346.0</v>
      </c>
      <c r="Q55" s="59">
        <v>521.0</v>
      </c>
      <c r="R55" s="59">
        <v>0.0</v>
      </c>
      <c r="S55" s="59">
        <f t="shared" si="23"/>
        <v>114520</v>
      </c>
      <c r="T55" s="68">
        <v>114520.0</v>
      </c>
      <c r="U55" s="60">
        <f t="shared" si="24"/>
        <v>0</v>
      </c>
      <c r="W55" s="11" t="s">
        <v>80</v>
      </c>
      <c r="X55" s="12">
        <v>406457.0</v>
      </c>
      <c r="Z55" s="27" t="s">
        <v>81</v>
      </c>
    </row>
    <row r="56" ht="15.75" customHeight="1">
      <c r="A56" s="16"/>
      <c r="B56" s="26" t="s">
        <v>28</v>
      </c>
      <c r="C56" s="59">
        <v>2106.0</v>
      </c>
      <c r="D56" s="59">
        <v>17297.0</v>
      </c>
      <c r="E56" s="59">
        <v>613.0</v>
      </c>
      <c r="F56" s="59">
        <v>1157.0</v>
      </c>
      <c r="G56" s="59">
        <v>868.0</v>
      </c>
      <c r="H56" s="59">
        <v>0.0</v>
      </c>
      <c r="I56" s="59">
        <v>17383.0</v>
      </c>
      <c r="J56" s="59">
        <v>5000.0</v>
      </c>
      <c r="K56" s="59">
        <v>1716.0</v>
      </c>
      <c r="L56" s="59">
        <v>4667.0</v>
      </c>
      <c r="M56" s="59">
        <v>17139.0</v>
      </c>
      <c r="N56" s="59">
        <v>21603.0</v>
      </c>
      <c r="O56" s="59">
        <v>9444.0</v>
      </c>
      <c r="P56" s="59">
        <v>4191.0</v>
      </c>
      <c r="Q56" s="59">
        <v>424.0</v>
      </c>
      <c r="R56" s="59">
        <v>0.0</v>
      </c>
      <c r="S56" s="59">
        <f t="shared" si="23"/>
        <v>103608</v>
      </c>
      <c r="T56" s="68">
        <v>103610.0</v>
      </c>
      <c r="U56" s="60">
        <f t="shared" si="24"/>
        <v>2</v>
      </c>
      <c r="W56" s="15" t="s">
        <v>27</v>
      </c>
      <c r="X56" s="12">
        <f>SUM(C49:G49)</f>
        <v>73983</v>
      </c>
      <c r="Z56" s="27" t="s">
        <v>82</v>
      </c>
    </row>
    <row r="57" ht="15.75" customHeight="1">
      <c r="A57" s="18"/>
      <c r="B57" s="19" t="s">
        <v>30</v>
      </c>
      <c r="C57" s="59" t="str">
        <f t="shared" ref="C57:G57" si="25">IMSUM(C51:C56)</f>
        <v>10537</v>
      </c>
      <c r="D57" s="59" t="str">
        <f t="shared" si="25"/>
        <v>80456</v>
      </c>
      <c r="E57" s="59" t="str">
        <f t="shared" si="25"/>
        <v>2852</v>
      </c>
      <c r="F57" s="59" t="str">
        <f t="shared" si="25"/>
        <v>5382</v>
      </c>
      <c r="G57" s="59" t="str">
        <f t="shared" si="25"/>
        <v>4130</v>
      </c>
      <c r="H57" s="68">
        <v>0.0</v>
      </c>
      <c r="I57" s="59" t="str">
        <f t="shared" ref="I57:Q57" si="26">IMSUM(I51:I56)</f>
        <v>80675</v>
      </c>
      <c r="J57" s="59" t="str">
        <f t="shared" si="26"/>
        <v>12806</v>
      </c>
      <c r="K57" s="59" t="str">
        <f t="shared" si="26"/>
        <v>4737</v>
      </c>
      <c r="L57" s="59" t="str">
        <f t="shared" si="26"/>
        <v>21708</v>
      </c>
      <c r="M57" s="59" t="str">
        <f t="shared" si="26"/>
        <v>49820</v>
      </c>
      <c r="N57" s="59" t="str">
        <f t="shared" si="26"/>
        <v>100525</v>
      </c>
      <c r="O57" s="59" t="str">
        <f t="shared" si="26"/>
        <v>40588</v>
      </c>
      <c r="P57" s="59" t="str">
        <f t="shared" si="26"/>
        <v>18483</v>
      </c>
      <c r="Q57" s="59" t="str">
        <f t="shared" si="26"/>
        <v>2473</v>
      </c>
      <c r="R57" s="68">
        <v>0.0</v>
      </c>
      <c r="S57" s="59">
        <f>SUM(S51:S56)</f>
        <v>435172</v>
      </c>
      <c r="T57" s="59" t="str">
        <f>IMSUM(T51:T56)</f>
        <v>435313</v>
      </c>
      <c r="U57" s="60">
        <f t="shared" si="24"/>
        <v>141</v>
      </c>
      <c r="W57" s="17" t="s">
        <v>29</v>
      </c>
      <c r="X57" s="12">
        <f>SUM(H49:N49)</f>
        <v>162445</v>
      </c>
      <c r="Z57" s="27" t="s">
        <v>83</v>
      </c>
    </row>
    <row r="58" ht="15.75" customHeight="1">
      <c r="A58" s="69"/>
      <c r="W58" s="20" t="s">
        <v>31</v>
      </c>
      <c r="X58" s="12">
        <v>55801.0</v>
      </c>
      <c r="Z58" s="27" t="s">
        <v>84</v>
      </c>
    </row>
    <row r="59" ht="15.75" customHeight="1">
      <c r="A59" s="70"/>
      <c r="T59" s="12" t="s">
        <v>85</v>
      </c>
      <c r="U59" s="14" t="str">
        <f>IMSUM(U3:U57)</f>
        <v>-51110</v>
      </c>
      <c r="W59" s="22" t="s">
        <v>32</v>
      </c>
      <c r="X59" s="12">
        <f>SUM(P49:Q49)</f>
        <v>20871</v>
      </c>
      <c r="Z59" s="27" t="s">
        <v>86</v>
      </c>
    </row>
    <row r="60" ht="15.75" customHeight="1">
      <c r="A60" s="69"/>
      <c r="W60" s="11" t="s">
        <v>87</v>
      </c>
      <c r="X60" s="12">
        <f>SUM(X56:X59)</f>
        <v>313100</v>
      </c>
      <c r="Z60" s="27" t="s">
        <v>88</v>
      </c>
    </row>
    <row r="61" ht="15.75" customHeight="1">
      <c r="A61" s="69"/>
      <c r="W61" s="51" t="s">
        <v>55</v>
      </c>
      <c r="X61" s="12">
        <v>45001.0</v>
      </c>
      <c r="Z61" s="27" t="s">
        <v>89</v>
      </c>
    </row>
    <row r="62" ht="15.75" customHeight="1">
      <c r="A62" s="69"/>
    </row>
    <row r="63" ht="15.75" customHeight="1">
      <c r="W63" s="71" t="s">
        <v>90</v>
      </c>
    </row>
    <row r="64" ht="15.75" customHeight="1">
      <c r="W64" s="15" t="s">
        <v>27</v>
      </c>
    </row>
    <row r="65" ht="15.75" customHeight="1">
      <c r="W65" s="17" t="s">
        <v>29</v>
      </c>
    </row>
    <row r="66" ht="15.75" customHeight="1">
      <c r="W66" s="20" t="s">
        <v>31</v>
      </c>
    </row>
    <row r="67" ht="15.75" customHeight="1">
      <c r="W67" s="22" t="s">
        <v>32</v>
      </c>
    </row>
    <row r="68" ht="15.75" customHeight="1">
      <c r="W68" s="11" t="s">
        <v>78</v>
      </c>
    </row>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22:A27"/>
    <mergeCell ref="A29:A34"/>
    <mergeCell ref="A3:A5"/>
    <mergeCell ref="A7:A9"/>
    <mergeCell ref="A11:A14"/>
    <mergeCell ref="A16:A20"/>
    <mergeCell ref="A36:A41"/>
    <mergeCell ref="A43:A49"/>
    <mergeCell ref="A51:A57"/>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71"/>
    <col customWidth="1" min="2" max="26" width="8.71"/>
  </cols>
  <sheetData>
    <row r="1">
      <c r="A1" s="72"/>
      <c r="B1" s="73" t="s">
        <v>91</v>
      </c>
      <c r="C1" s="74" t="s">
        <v>27</v>
      </c>
      <c r="D1" s="75" t="s">
        <v>29</v>
      </c>
      <c r="E1" s="76" t="s">
        <v>31</v>
      </c>
      <c r="F1" s="77" t="s">
        <v>32</v>
      </c>
      <c r="G1" s="73" t="s">
        <v>92</v>
      </c>
      <c r="H1" s="78" t="s">
        <v>93</v>
      </c>
    </row>
    <row r="2">
      <c r="A2" s="79">
        <v>2014.0</v>
      </c>
      <c r="B2" s="59">
        <v>91003.0</v>
      </c>
      <c r="C2" s="59">
        <v>36669.0</v>
      </c>
      <c r="D2" s="59">
        <v>54973.0</v>
      </c>
      <c r="E2" s="59">
        <v>881.0</v>
      </c>
      <c r="F2" s="59">
        <v>20093.0</v>
      </c>
      <c r="G2" s="59">
        <v>112616.0</v>
      </c>
      <c r="H2" s="59">
        <v>0.0</v>
      </c>
    </row>
    <row r="3">
      <c r="A3" s="79">
        <v>2015.0</v>
      </c>
      <c r="B3" s="59">
        <v>174342.0</v>
      </c>
      <c r="C3" s="59">
        <v>54272.0</v>
      </c>
      <c r="D3" s="59">
        <v>106393.0</v>
      </c>
      <c r="E3" s="59">
        <v>0.0</v>
      </c>
      <c r="F3" s="59">
        <v>19360.0</v>
      </c>
      <c r="G3" s="59">
        <v>180025.0</v>
      </c>
      <c r="H3" s="59">
        <v>0.0</v>
      </c>
    </row>
    <row r="4">
      <c r="A4" s="79">
        <v>2016.0</v>
      </c>
      <c r="B4" s="59">
        <v>172472.0</v>
      </c>
      <c r="C4" s="59">
        <v>36955.0</v>
      </c>
      <c r="D4" s="59">
        <v>91833.0</v>
      </c>
      <c r="E4" s="59">
        <v>13944.0</v>
      </c>
      <c r="F4" s="59">
        <v>30478.0</v>
      </c>
      <c r="G4" s="59">
        <v>173210.0</v>
      </c>
      <c r="H4" s="59">
        <v>0.0</v>
      </c>
    </row>
    <row r="5">
      <c r="A5" s="79">
        <v>2017.0</v>
      </c>
      <c r="B5" s="59">
        <v>287185.0</v>
      </c>
      <c r="C5" s="59">
        <v>33825.0</v>
      </c>
      <c r="D5" s="59">
        <v>148452.0</v>
      </c>
      <c r="E5" s="59">
        <v>21858.0</v>
      </c>
      <c r="F5" s="59">
        <v>59800.0</v>
      </c>
      <c r="G5" s="59">
        <v>263935.0</v>
      </c>
      <c r="H5" s="59">
        <v>45001.0</v>
      </c>
    </row>
    <row r="6">
      <c r="A6" s="79">
        <v>2018.0</v>
      </c>
      <c r="B6" s="59">
        <v>293558.0</v>
      </c>
      <c r="C6" s="59">
        <v>78136.0</v>
      </c>
      <c r="D6" s="59">
        <v>157478.0</v>
      </c>
      <c r="E6" s="59">
        <v>32752.0</v>
      </c>
      <c r="F6" s="59">
        <v>33896.0</v>
      </c>
      <c r="G6" s="59">
        <v>302262.0</v>
      </c>
      <c r="H6" s="59">
        <v>45001.0</v>
      </c>
    </row>
    <row r="7">
      <c r="A7" s="79">
        <v>2019.0</v>
      </c>
      <c r="B7" s="59">
        <v>284295.0</v>
      </c>
      <c r="C7" s="59">
        <v>50022.0</v>
      </c>
      <c r="D7" s="59">
        <v>162362.0</v>
      </c>
      <c r="E7" s="59">
        <v>46365.0</v>
      </c>
      <c r="F7" s="59">
        <v>28288.0</v>
      </c>
      <c r="G7" s="59">
        <v>287047.0</v>
      </c>
      <c r="H7" s="59">
        <v>45001.0</v>
      </c>
    </row>
    <row r="8">
      <c r="A8" s="79">
        <v>2020.0</v>
      </c>
      <c r="B8" s="59">
        <v>335214.0</v>
      </c>
      <c r="C8" s="59">
        <v>71524.0</v>
      </c>
      <c r="D8" s="59">
        <v>208035.0</v>
      </c>
      <c r="E8" s="59">
        <v>31493.0</v>
      </c>
      <c r="F8" s="59">
        <v>24333.0</v>
      </c>
      <c r="G8" s="59">
        <v>335385.0</v>
      </c>
      <c r="H8" s="59">
        <v>45001.0</v>
      </c>
    </row>
    <row r="9">
      <c r="A9" s="79">
        <v>2021.0</v>
      </c>
      <c r="B9" s="59">
        <v>406454.0</v>
      </c>
      <c r="C9" s="59">
        <v>101742.0</v>
      </c>
      <c r="D9" s="59">
        <v>224629.0</v>
      </c>
      <c r="E9" s="59">
        <v>55801.0</v>
      </c>
      <c r="F9" s="59">
        <v>24289.0</v>
      </c>
      <c r="G9" s="59">
        <v>406461.0</v>
      </c>
      <c r="H9" s="59">
        <v>45001.0</v>
      </c>
    </row>
    <row r="10">
      <c r="B10" s="80"/>
    </row>
    <row r="11">
      <c r="A11" s="12"/>
      <c r="B11" s="11">
        <v>2014.0</v>
      </c>
      <c r="C11" s="11">
        <v>2015.0</v>
      </c>
      <c r="D11" s="11">
        <v>2016.0</v>
      </c>
      <c r="E11" s="11">
        <v>2017.0</v>
      </c>
      <c r="F11" s="11">
        <v>2018.0</v>
      </c>
      <c r="G11" s="11">
        <v>2019.0</v>
      </c>
      <c r="H11" s="11">
        <v>2020.0</v>
      </c>
      <c r="I11" s="11">
        <v>2021.0</v>
      </c>
    </row>
    <row r="12">
      <c r="A12" s="12" t="s">
        <v>91</v>
      </c>
      <c r="B12" s="59">
        <v>91003.0</v>
      </c>
      <c r="C12" s="59">
        <v>174342.0</v>
      </c>
      <c r="D12" s="59">
        <v>141050.0</v>
      </c>
      <c r="E12" s="59">
        <v>287185.0</v>
      </c>
      <c r="F12" s="59">
        <v>293558.0</v>
      </c>
      <c r="G12" s="59">
        <v>284295.0</v>
      </c>
      <c r="H12" s="59">
        <v>335214.0</v>
      </c>
      <c r="I12" s="59">
        <v>406454.0</v>
      </c>
    </row>
    <row r="13">
      <c r="A13" s="81" t="s">
        <v>27</v>
      </c>
      <c r="B13" s="59">
        <v>36669.0</v>
      </c>
      <c r="C13" s="59">
        <v>54272.0</v>
      </c>
      <c r="D13" s="59">
        <v>29715.0</v>
      </c>
      <c r="E13" s="59">
        <v>33825.0</v>
      </c>
      <c r="F13" s="59">
        <v>78136.0</v>
      </c>
      <c r="G13" s="59">
        <v>50013.0</v>
      </c>
      <c r="H13" s="59">
        <v>71524.0</v>
      </c>
      <c r="I13" s="59">
        <v>101742.0</v>
      </c>
    </row>
    <row r="14">
      <c r="A14" s="17" t="s">
        <v>94</v>
      </c>
      <c r="B14" s="59">
        <v>54973.0</v>
      </c>
      <c r="C14" s="59">
        <v>106393.0</v>
      </c>
      <c r="D14" s="59">
        <v>76328.0</v>
      </c>
      <c r="E14" s="59">
        <v>148452.0</v>
      </c>
      <c r="F14" s="59">
        <v>157478.0</v>
      </c>
      <c r="G14" s="59">
        <v>162648.0</v>
      </c>
      <c r="H14" s="59">
        <v>208035.0</v>
      </c>
      <c r="I14" s="59">
        <v>224629.0</v>
      </c>
    </row>
    <row r="15">
      <c r="A15" s="82" t="s">
        <v>31</v>
      </c>
      <c r="B15" s="59">
        <v>881.0</v>
      </c>
      <c r="C15" s="59">
        <v>0.0</v>
      </c>
      <c r="D15" s="59">
        <v>11320.0</v>
      </c>
      <c r="E15" s="59">
        <v>21858.0</v>
      </c>
      <c r="F15" s="59">
        <v>32752.0</v>
      </c>
      <c r="G15" s="59">
        <v>46365.0</v>
      </c>
      <c r="H15" s="59">
        <v>31493.0</v>
      </c>
      <c r="I15" s="59">
        <v>55801.0</v>
      </c>
    </row>
    <row r="16">
      <c r="A16" s="83" t="s">
        <v>32</v>
      </c>
      <c r="B16" s="59">
        <v>20093.0</v>
      </c>
      <c r="C16" s="59">
        <v>19360.0</v>
      </c>
      <c r="D16" s="59">
        <v>23689.0</v>
      </c>
      <c r="E16" s="59">
        <v>59800.0</v>
      </c>
      <c r="F16" s="59">
        <v>33896.0</v>
      </c>
      <c r="G16" s="59">
        <v>28288.0</v>
      </c>
      <c r="H16" s="59">
        <v>24333.0</v>
      </c>
      <c r="I16" s="59">
        <v>24289.0</v>
      </c>
    </row>
    <row r="17">
      <c r="A17" s="12" t="s">
        <v>92</v>
      </c>
      <c r="B17" s="59">
        <v>112616.0</v>
      </c>
      <c r="C17" s="59">
        <v>180025.0</v>
      </c>
      <c r="D17" s="59">
        <v>141052.0</v>
      </c>
      <c r="E17" s="59">
        <v>263935.0</v>
      </c>
      <c r="F17" s="59">
        <v>302262.0</v>
      </c>
      <c r="G17" s="59">
        <v>287047.0</v>
      </c>
      <c r="H17" s="59">
        <v>335385.0</v>
      </c>
      <c r="I17" s="59">
        <v>406461.0</v>
      </c>
    </row>
    <row r="18">
      <c r="A18" s="84" t="s">
        <v>93</v>
      </c>
      <c r="B18" s="59">
        <v>0.0</v>
      </c>
      <c r="C18" s="59">
        <v>0.0</v>
      </c>
      <c r="D18" s="59">
        <v>0.0</v>
      </c>
      <c r="E18" s="59">
        <v>45001.0</v>
      </c>
      <c r="F18" s="59">
        <v>45001.0</v>
      </c>
      <c r="G18" s="59">
        <v>45001.0</v>
      </c>
      <c r="H18" s="59">
        <v>45001.0</v>
      </c>
      <c r="I18" s="59">
        <v>45001.0</v>
      </c>
    </row>
    <row r="19">
      <c r="I19" s="85"/>
    </row>
    <row r="20">
      <c r="A20" s="12"/>
      <c r="B20" s="11">
        <v>2014.0</v>
      </c>
      <c r="C20" s="11">
        <v>2015.0</v>
      </c>
      <c r="D20" s="11">
        <v>2016.0</v>
      </c>
      <c r="E20" s="11">
        <v>2017.0</v>
      </c>
      <c r="F20" s="11">
        <v>2018.0</v>
      </c>
      <c r="G20" s="11">
        <v>2019.0</v>
      </c>
      <c r="H20" s="11">
        <v>2020.0</v>
      </c>
      <c r="I20" s="11">
        <v>2021.0</v>
      </c>
    </row>
    <row r="21" ht="15.75" customHeight="1">
      <c r="A21" s="12" t="s">
        <v>91</v>
      </c>
      <c r="B21" s="59">
        <v>91003.0</v>
      </c>
      <c r="C21" s="59">
        <v>174342.0</v>
      </c>
      <c r="D21" s="59">
        <v>141050.0</v>
      </c>
      <c r="E21" s="59">
        <v>184450.0</v>
      </c>
      <c r="F21" s="59">
        <v>288568.0</v>
      </c>
      <c r="G21" s="59">
        <v>284295.0</v>
      </c>
      <c r="H21" s="59">
        <v>335214.0</v>
      </c>
      <c r="I21" s="59">
        <v>406454.0</v>
      </c>
    </row>
    <row r="22" ht="15.75" customHeight="1">
      <c r="A22" s="17" t="s">
        <v>94</v>
      </c>
      <c r="B22" s="59">
        <v>54973.0</v>
      </c>
      <c r="C22" s="59">
        <v>106393.0</v>
      </c>
      <c r="D22" s="59">
        <v>91833.0</v>
      </c>
      <c r="E22" s="59">
        <v>148452.0</v>
      </c>
      <c r="F22" s="59">
        <v>157478.0</v>
      </c>
      <c r="G22" s="59">
        <v>162362.0</v>
      </c>
      <c r="H22" s="59">
        <v>208035.0</v>
      </c>
      <c r="I22" s="59">
        <v>224629.0</v>
      </c>
    </row>
    <row r="23" ht="15.75" customHeight="1">
      <c r="A23" s="12" t="s">
        <v>92</v>
      </c>
      <c r="B23" s="59">
        <v>112616.0</v>
      </c>
      <c r="C23" s="59">
        <v>180025.0</v>
      </c>
      <c r="D23" s="59">
        <v>141052.0</v>
      </c>
      <c r="E23" s="59">
        <v>187314.0</v>
      </c>
      <c r="F23" s="59">
        <v>283306.0</v>
      </c>
      <c r="G23" s="59">
        <v>287314.0</v>
      </c>
      <c r="H23" s="59">
        <v>335385.0</v>
      </c>
      <c r="I23" s="59">
        <v>406461.0</v>
      </c>
    </row>
    <row r="24" ht="15.75" customHeight="1"/>
    <row r="25" ht="15.75" customHeight="1">
      <c r="A25" s="27" t="s">
        <v>95</v>
      </c>
    </row>
    <row r="26" ht="15.75" customHeight="1">
      <c r="A26" s="27" t="s">
        <v>96</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8.29"/>
    <col customWidth="1" min="2" max="2" width="19.14"/>
    <col customWidth="1" hidden="1" min="3" max="8" width="8.71"/>
    <col customWidth="1" min="9" max="25" width="8.71"/>
    <col customWidth="1" min="26" max="26" width="53.43"/>
  </cols>
  <sheetData>
    <row r="1">
      <c r="A1" s="86" t="s">
        <v>97</v>
      </c>
    </row>
    <row r="2">
      <c r="A2" s="12"/>
      <c r="B2" s="12"/>
      <c r="C2" s="12"/>
      <c r="D2" s="12"/>
      <c r="E2" s="12"/>
      <c r="F2" s="12"/>
      <c r="G2" s="12"/>
      <c r="H2" s="12"/>
      <c r="I2" s="12"/>
      <c r="J2" s="12"/>
      <c r="K2" s="87" t="s">
        <v>98</v>
      </c>
      <c r="L2" s="12"/>
      <c r="M2" s="12"/>
      <c r="N2" s="12"/>
      <c r="O2" s="12"/>
      <c r="P2" s="12"/>
      <c r="Q2" s="12"/>
      <c r="R2" s="12"/>
      <c r="S2" s="12"/>
      <c r="T2" s="12"/>
      <c r="U2" s="12"/>
      <c r="V2" s="12"/>
      <c r="W2" s="27" t="s">
        <v>21</v>
      </c>
      <c r="X2" s="88" t="s">
        <v>99</v>
      </c>
      <c r="Y2" s="27" t="s">
        <v>100</v>
      </c>
    </row>
    <row r="3">
      <c r="A3" s="12"/>
      <c r="B3" s="12" t="s">
        <v>101</v>
      </c>
      <c r="C3" s="12">
        <v>2002.0</v>
      </c>
      <c r="D3" s="12">
        <v>2003.0</v>
      </c>
      <c r="E3" s="12">
        <v>2004.0</v>
      </c>
      <c r="F3" s="12">
        <v>2005.0</v>
      </c>
      <c r="G3" s="12">
        <v>2006.0</v>
      </c>
      <c r="H3" s="12">
        <v>2007.0</v>
      </c>
      <c r="I3" s="12">
        <v>2008.0</v>
      </c>
      <c r="J3" s="12">
        <v>2009.0</v>
      </c>
      <c r="K3" s="12">
        <v>2010.0</v>
      </c>
      <c r="L3" s="12">
        <v>2011.0</v>
      </c>
      <c r="M3" s="12">
        <v>2012.0</v>
      </c>
      <c r="N3" s="12">
        <v>2013.0</v>
      </c>
      <c r="O3" s="12">
        <v>2014.0</v>
      </c>
      <c r="P3" s="12">
        <v>2015.0</v>
      </c>
      <c r="Q3" s="12">
        <v>2016.0</v>
      </c>
      <c r="R3" s="12">
        <v>2017.0</v>
      </c>
      <c r="S3" s="12">
        <v>2018.0</v>
      </c>
      <c r="T3" s="12">
        <v>2019.0</v>
      </c>
      <c r="U3" s="12">
        <v>2020.0</v>
      </c>
      <c r="V3" s="12">
        <v>2021.0</v>
      </c>
      <c r="Z3" s="26" t="s">
        <v>102</v>
      </c>
    </row>
    <row r="4">
      <c r="A4" s="12" t="s">
        <v>103</v>
      </c>
      <c r="B4" s="89">
        <v>4456339.0</v>
      </c>
      <c r="C4" s="90">
        <v>27.0</v>
      </c>
      <c r="D4" s="90">
        <v>27.0</v>
      </c>
      <c r="E4" s="90">
        <v>27.0</v>
      </c>
      <c r="F4" s="90">
        <v>27.0</v>
      </c>
      <c r="G4" s="90">
        <v>27.0</v>
      </c>
      <c r="H4" s="90">
        <v>27.0</v>
      </c>
      <c r="I4" s="90">
        <v>27.0</v>
      </c>
      <c r="J4" s="90">
        <v>27.0</v>
      </c>
      <c r="K4" s="52">
        <v>26.0</v>
      </c>
      <c r="L4" s="26">
        <v>26.0</v>
      </c>
      <c r="M4" s="26">
        <v>623.0</v>
      </c>
      <c r="N4" s="26">
        <v>330.0</v>
      </c>
      <c r="O4" s="26">
        <v>26.0</v>
      </c>
      <c r="P4" s="26">
        <v>26.0</v>
      </c>
      <c r="Q4" s="26">
        <v>26.0</v>
      </c>
      <c r="R4" s="26">
        <v>26.0</v>
      </c>
      <c r="S4" s="26">
        <v>26.0</v>
      </c>
      <c r="T4" s="26">
        <v>26.0</v>
      </c>
      <c r="U4" s="26">
        <v>26.0</v>
      </c>
      <c r="V4" s="26">
        <v>26.0</v>
      </c>
      <c r="W4" s="27">
        <f t="shared" ref="W4:W5" si="1">SUM(C4:V4)</f>
        <v>1429</v>
      </c>
      <c r="Z4" s="14" t="s">
        <v>104</v>
      </c>
    </row>
    <row r="5">
      <c r="A5" s="12" t="s">
        <v>105</v>
      </c>
      <c r="B5" s="89"/>
      <c r="C5" s="12">
        <v>1.0</v>
      </c>
      <c r="D5" s="12">
        <v>1.0</v>
      </c>
      <c r="E5" s="12">
        <v>1.0</v>
      </c>
      <c r="F5" s="12">
        <v>1.0</v>
      </c>
      <c r="G5" s="12">
        <v>1.0</v>
      </c>
      <c r="H5" s="12">
        <v>1.0</v>
      </c>
      <c r="I5" s="12">
        <v>1.0</v>
      </c>
      <c r="J5" s="12">
        <v>1.0</v>
      </c>
      <c r="K5" s="14">
        <v>2858.0</v>
      </c>
      <c r="L5" s="14">
        <v>6365.0</v>
      </c>
      <c r="M5" s="14">
        <v>6598.0</v>
      </c>
      <c r="N5" s="14">
        <v>8220.0</v>
      </c>
      <c r="O5" s="14">
        <v>10350.0</v>
      </c>
      <c r="P5" s="14">
        <v>12580.0</v>
      </c>
      <c r="Q5" s="14">
        <v>12580.0</v>
      </c>
      <c r="R5" s="14">
        <v>12580.0</v>
      </c>
      <c r="S5" s="14">
        <v>12580.0</v>
      </c>
      <c r="T5" s="14">
        <v>12580.0</v>
      </c>
      <c r="U5" s="14">
        <v>12580.0</v>
      </c>
      <c r="V5" s="14">
        <v>12580.0</v>
      </c>
      <c r="W5" s="27">
        <f t="shared" si="1"/>
        <v>122459</v>
      </c>
      <c r="Z5" s="91" t="s">
        <v>106</v>
      </c>
    </row>
    <row r="6">
      <c r="A6" s="92"/>
      <c r="B6" s="93"/>
      <c r="C6" s="92"/>
      <c r="D6" s="92"/>
      <c r="E6" s="92"/>
      <c r="F6" s="92"/>
      <c r="G6" s="92"/>
      <c r="H6" s="92"/>
      <c r="I6" s="92"/>
      <c r="J6" s="92"/>
      <c r="K6" s="94"/>
      <c r="L6" s="94"/>
      <c r="M6" s="94"/>
      <c r="N6" s="94"/>
      <c r="O6" s="94"/>
      <c r="P6" s="94"/>
      <c r="Q6" s="94"/>
      <c r="R6" s="94"/>
      <c r="S6" s="94"/>
      <c r="T6" s="94"/>
      <c r="U6" s="94"/>
      <c r="V6" s="94"/>
      <c r="Z6" s="17" t="s">
        <v>107</v>
      </c>
    </row>
    <row r="7">
      <c r="A7" s="12"/>
      <c r="B7" s="12"/>
      <c r="C7" s="12"/>
      <c r="D7" s="12"/>
      <c r="E7" s="12"/>
      <c r="F7" s="12"/>
      <c r="G7" s="12"/>
      <c r="H7" s="12"/>
      <c r="I7" s="12"/>
      <c r="J7" s="12"/>
      <c r="K7" s="12"/>
      <c r="L7" s="12"/>
      <c r="M7" s="12"/>
      <c r="N7" s="12"/>
      <c r="O7" s="12"/>
      <c r="P7" s="12"/>
      <c r="Q7" s="95" t="s">
        <v>108</v>
      </c>
      <c r="R7" s="95"/>
      <c r="S7" s="95"/>
      <c r="T7" s="12"/>
      <c r="U7" s="12"/>
      <c r="V7" s="12"/>
      <c r="Z7" s="95" t="s">
        <v>109</v>
      </c>
    </row>
    <row r="8">
      <c r="A8" s="12" t="s">
        <v>110</v>
      </c>
      <c r="B8" s="96">
        <v>6409866.0</v>
      </c>
      <c r="C8" s="91"/>
      <c r="D8" s="91"/>
      <c r="E8" s="91"/>
      <c r="F8" s="91"/>
      <c r="G8" s="91"/>
      <c r="H8" s="91"/>
      <c r="I8" s="91"/>
      <c r="J8" s="91"/>
      <c r="K8" s="91"/>
      <c r="L8" s="91"/>
      <c r="M8" s="91"/>
      <c r="N8" s="91"/>
      <c r="O8" s="97">
        <v>4.0</v>
      </c>
      <c r="P8" s="97">
        <v>4.0</v>
      </c>
      <c r="Q8" s="97">
        <v>5.0</v>
      </c>
      <c r="R8" s="26">
        <v>5.0</v>
      </c>
      <c r="S8" s="26">
        <v>7.0</v>
      </c>
      <c r="T8" s="26">
        <v>7.0</v>
      </c>
      <c r="U8" s="26">
        <v>7.0</v>
      </c>
      <c r="V8" s="26">
        <v>7.0</v>
      </c>
      <c r="W8" s="27">
        <f t="shared" ref="W8:W11" si="2">SUM(C8:V8)</f>
        <v>46</v>
      </c>
      <c r="Z8" s="98" t="s">
        <v>111</v>
      </c>
    </row>
    <row r="9">
      <c r="A9" s="12" t="s">
        <v>112</v>
      </c>
      <c r="B9" s="12"/>
      <c r="C9" s="91"/>
      <c r="D9" s="91"/>
      <c r="E9" s="91"/>
      <c r="F9" s="91"/>
      <c r="G9" s="91"/>
      <c r="H9" s="91"/>
      <c r="I9" s="91"/>
      <c r="J9" s="91"/>
      <c r="K9" s="91"/>
      <c r="L9" s="91"/>
      <c r="M9" s="91"/>
      <c r="N9" s="91"/>
      <c r="O9" s="99">
        <v>718573.0</v>
      </c>
      <c r="P9" s="99">
        <v>1026374.0</v>
      </c>
      <c r="Q9" s="14">
        <v>230294.0</v>
      </c>
      <c r="R9" s="14">
        <v>407219.0</v>
      </c>
      <c r="S9" s="29">
        <v>305963.0</v>
      </c>
      <c r="T9" s="14">
        <v>429990.0</v>
      </c>
      <c r="U9" s="14">
        <v>460980.0</v>
      </c>
      <c r="V9" s="14">
        <v>346025.0</v>
      </c>
      <c r="W9" s="27">
        <f t="shared" si="2"/>
        <v>3925418</v>
      </c>
      <c r="Z9" s="100" t="s">
        <v>113</v>
      </c>
    </row>
    <row r="10">
      <c r="A10" s="12" t="s">
        <v>114</v>
      </c>
      <c r="B10" s="12"/>
      <c r="C10" s="91"/>
      <c r="D10" s="91"/>
      <c r="E10" s="91"/>
      <c r="F10" s="91"/>
      <c r="G10" s="91"/>
      <c r="H10" s="91"/>
      <c r="I10" s="91"/>
      <c r="J10" s="91"/>
      <c r="K10" s="91"/>
      <c r="L10" s="91"/>
      <c r="M10" s="91"/>
      <c r="N10" s="91"/>
      <c r="O10" s="101">
        <v>1608234.0</v>
      </c>
      <c r="P10" s="101">
        <v>1834406.0</v>
      </c>
      <c r="Q10" s="26">
        <v>1014104.0</v>
      </c>
      <c r="R10" s="26">
        <v>938386.0</v>
      </c>
      <c r="S10" s="26">
        <v>909160.0</v>
      </c>
      <c r="T10" s="26">
        <v>1289444.0</v>
      </c>
      <c r="U10" s="26">
        <v>1227557.0</v>
      </c>
      <c r="V10" s="26">
        <v>1201339.0</v>
      </c>
      <c r="W10" s="27">
        <f t="shared" si="2"/>
        <v>10022630</v>
      </c>
      <c r="Z10" s="15" t="s">
        <v>115</v>
      </c>
    </row>
    <row r="11">
      <c r="A11" s="12" t="s">
        <v>105</v>
      </c>
      <c r="B11" s="12"/>
      <c r="C11" s="91"/>
      <c r="D11" s="91"/>
      <c r="E11" s="91"/>
      <c r="F11" s="91"/>
      <c r="G11" s="91"/>
      <c r="H11" s="91"/>
      <c r="I11" s="91"/>
      <c r="J11" s="91"/>
      <c r="K11" s="91"/>
      <c r="L11" s="91"/>
      <c r="M11" s="91"/>
      <c r="N11" s="91"/>
      <c r="O11" s="12">
        <v>21766.0</v>
      </c>
      <c r="P11" s="12">
        <v>20071.0</v>
      </c>
      <c r="Q11" s="12">
        <v>20071.0</v>
      </c>
      <c r="R11" s="12">
        <v>20071.0</v>
      </c>
      <c r="S11" s="17">
        <v>20115.0</v>
      </c>
      <c r="T11" s="12">
        <v>20220.0</v>
      </c>
      <c r="U11" s="12">
        <v>35436.0</v>
      </c>
      <c r="V11" s="12">
        <v>35436.0</v>
      </c>
      <c r="W11" s="27">
        <f t="shared" si="2"/>
        <v>193186</v>
      </c>
      <c r="Z11" s="102" t="s">
        <v>116</v>
      </c>
    </row>
    <row r="12">
      <c r="A12" s="92"/>
      <c r="B12" s="92"/>
      <c r="C12" s="92"/>
      <c r="D12" s="92"/>
      <c r="E12" s="92"/>
      <c r="F12" s="92"/>
      <c r="G12" s="92"/>
      <c r="H12" s="92"/>
      <c r="I12" s="92"/>
      <c r="J12" s="92"/>
      <c r="K12" s="92"/>
      <c r="L12" s="92"/>
      <c r="M12" s="92"/>
      <c r="N12" s="92"/>
      <c r="O12" s="92"/>
      <c r="P12" s="92"/>
      <c r="Q12" s="92"/>
      <c r="R12" s="92"/>
      <c r="S12" s="92"/>
      <c r="T12" s="92"/>
      <c r="U12" s="92"/>
      <c r="V12" s="92"/>
    </row>
    <row r="13">
      <c r="A13" s="12" t="s">
        <v>117</v>
      </c>
      <c r="B13" s="96">
        <v>6410408.0</v>
      </c>
      <c r="C13" s="12"/>
      <c r="D13" s="12"/>
      <c r="E13" s="12"/>
      <c r="F13" s="12"/>
      <c r="G13" s="12"/>
      <c r="H13" s="12"/>
      <c r="I13" s="12"/>
      <c r="J13" s="26">
        <v>1.0</v>
      </c>
      <c r="K13" s="26">
        <v>1.0</v>
      </c>
      <c r="L13" s="26">
        <v>1.0</v>
      </c>
      <c r="M13" s="26">
        <v>908.0</v>
      </c>
      <c r="N13" s="26">
        <v>1561.0</v>
      </c>
      <c r="O13" s="26">
        <v>908.0</v>
      </c>
      <c r="P13" s="26">
        <v>0.0</v>
      </c>
      <c r="Q13" s="26">
        <v>1.0</v>
      </c>
      <c r="R13" s="26">
        <v>1.0</v>
      </c>
      <c r="S13" s="26">
        <v>1.0</v>
      </c>
      <c r="T13" s="26">
        <v>1.0</v>
      </c>
      <c r="U13" s="26">
        <v>1.0</v>
      </c>
      <c r="V13" s="26">
        <v>1.0</v>
      </c>
      <c r="W13" s="27">
        <f t="shared" ref="W13:W15" si="3">SUM(C13:V13)</f>
        <v>3386</v>
      </c>
    </row>
    <row r="14">
      <c r="A14" s="12" t="s">
        <v>114</v>
      </c>
      <c r="B14" s="12"/>
      <c r="C14" s="12"/>
      <c r="D14" s="12"/>
      <c r="E14" s="12"/>
      <c r="F14" s="12"/>
      <c r="G14" s="12"/>
      <c r="H14" s="12"/>
      <c r="I14" s="12"/>
      <c r="J14" s="26">
        <v>1.0</v>
      </c>
      <c r="K14" s="26">
        <v>3625.0</v>
      </c>
      <c r="L14" s="26">
        <v>7714.0</v>
      </c>
      <c r="M14" s="26">
        <v>10436.0</v>
      </c>
      <c r="N14" s="26">
        <v>16682.0</v>
      </c>
      <c r="O14" s="26">
        <v>18359.0</v>
      </c>
      <c r="P14" s="26">
        <v>19781.0</v>
      </c>
      <c r="Q14" s="26">
        <v>22126.0</v>
      </c>
      <c r="R14" s="26">
        <v>37347.0</v>
      </c>
      <c r="S14" s="26">
        <v>54236.0</v>
      </c>
      <c r="T14" s="26">
        <v>69562.0</v>
      </c>
      <c r="U14" s="26">
        <v>77771.0</v>
      </c>
      <c r="V14" s="26">
        <v>98771.0</v>
      </c>
      <c r="W14" s="27">
        <f t="shared" si="3"/>
        <v>436411</v>
      </c>
    </row>
    <row r="15">
      <c r="A15" s="12" t="s">
        <v>118</v>
      </c>
      <c r="B15" s="12"/>
      <c r="C15" s="12"/>
      <c r="D15" s="12"/>
      <c r="E15" s="12"/>
      <c r="F15" s="12"/>
      <c r="G15" s="12"/>
      <c r="H15" s="12"/>
      <c r="I15" s="12"/>
      <c r="J15" s="14">
        <v>1.0</v>
      </c>
      <c r="K15" s="14">
        <v>3624.0</v>
      </c>
      <c r="L15" s="14">
        <v>7713.0</v>
      </c>
      <c r="M15" s="14">
        <v>9528.0</v>
      </c>
      <c r="N15" s="14">
        <v>15121.0</v>
      </c>
      <c r="O15" s="14">
        <v>17451.0</v>
      </c>
      <c r="P15" s="14">
        <v>19781.0</v>
      </c>
      <c r="Q15" s="14">
        <v>22127.0</v>
      </c>
      <c r="R15" s="14">
        <v>37346.0</v>
      </c>
      <c r="S15" s="14">
        <v>54237.0</v>
      </c>
      <c r="T15" s="14">
        <v>69563.0</v>
      </c>
      <c r="U15" s="14">
        <v>77772.0</v>
      </c>
      <c r="V15" s="14">
        <v>98772.0</v>
      </c>
      <c r="W15" s="27">
        <f t="shared" si="3"/>
        <v>433036</v>
      </c>
    </row>
    <row r="16">
      <c r="A16" s="92"/>
      <c r="B16" s="92"/>
      <c r="C16" s="92"/>
      <c r="D16" s="92"/>
      <c r="E16" s="92"/>
      <c r="F16" s="92"/>
      <c r="G16" s="92"/>
      <c r="H16" s="92"/>
      <c r="I16" s="92"/>
      <c r="J16" s="92"/>
      <c r="K16" s="92"/>
      <c r="L16" s="92"/>
      <c r="M16" s="92"/>
      <c r="N16" s="92"/>
      <c r="O16" s="92"/>
      <c r="P16" s="92"/>
      <c r="Q16" s="92"/>
      <c r="R16" s="92"/>
      <c r="S16" s="92"/>
      <c r="T16" s="92"/>
      <c r="U16" s="92"/>
      <c r="V16" s="92"/>
    </row>
    <row r="17">
      <c r="A17" s="12" t="s">
        <v>119</v>
      </c>
      <c r="B17" s="96">
        <v>6410351.0</v>
      </c>
      <c r="C17" s="12"/>
      <c r="D17" s="12"/>
      <c r="E17" s="12"/>
      <c r="F17" s="12"/>
      <c r="G17" s="12"/>
      <c r="H17" s="12"/>
      <c r="I17" s="90">
        <v>1.0</v>
      </c>
      <c r="J17" s="90">
        <v>1.0</v>
      </c>
      <c r="K17" s="26">
        <v>163449.0</v>
      </c>
      <c r="L17" s="26">
        <v>552744.0</v>
      </c>
      <c r="M17" s="26">
        <v>684596.0</v>
      </c>
      <c r="N17" s="26">
        <v>576948.0</v>
      </c>
      <c r="O17" s="26">
        <v>535638.0</v>
      </c>
      <c r="P17" s="26">
        <v>535683.0</v>
      </c>
      <c r="Q17" s="103">
        <v>523128.0</v>
      </c>
      <c r="R17" s="103">
        <v>523127.0</v>
      </c>
      <c r="S17" s="103">
        <v>523127.0</v>
      </c>
      <c r="T17" s="103">
        <v>523128.0</v>
      </c>
      <c r="U17" s="104">
        <v>488505.0</v>
      </c>
      <c r="V17" s="104">
        <v>380265.0</v>
      </c>
      <c r="W17" s="27">
        <f t="shared" ref="W17:W21" si="4">SUM(C17:V17)</f>
        <v>6010340</v>
      </c>
      <c r="Y17" s="27" t="s">
        <v>120</v>
      </c>
    </row>
    <row r="18">
      <c r="A18" s="12" t="s">
        <v>114</v>
      </c>
      <c r="B18" s="12"/>
      <c r="C18" s="12"/>
      <c r="D18" s="12"/>
      <c r="E18" s="12"/>
      <c r="F18" s="12"/>
      <c r="G18" s="12"/>
      <c r="H18" s="12"/>
      <c r="I18" s="90">
        <v>1.0</v>
      </c>
      <c r="J18" s="90">
        <v>1.0</v>
      </c>
      <c r="K18" s="26">
        <v>162857.0</v>
      </c>
      <c r="L18" s="26">
        <v>553962.0</v>
      </c>
      <c r="M18" s="26">
        <v>694430.0</v>
      </c>
      <c r="N18" s="26">
        <v>590046.0</v>
      </c>
      <c r="O18" s="26">
        <v>572143.0</v>
      </c>
      <c r="P18" s="26">
        <v>572143.0</v>
      </c>
      <c r="Q18" s="26">
        <v>559565.0</v>
      </c>
      <c r="R18" s="26">
        <v>559565.0</v>
      </c>
      <c r="S18" s="26">
        <v>559565.0</v>
      </c>
      <c r="T18" s="26">
        <v>559566.0</v>
      </c>
      <c r="U18" s="26">
        <v>559566.0</v>
      </c>
      <c r="V18" s="26">
        <v>603088.0</v>
      </c>
      <c r="W18" s="27">
        <f t="shared" si="4"/>
        <v>6546498</v>
      </c>
      <c r="Y18" s="27" t="s">
        <v>121</v>
      </c>
    </row>
    <row r="19">
      <c r="A19" s="12" t="s">
        <v>118</v>
      </c>
      <c r="B19" s="12"/>
      <c r="C19" s="12"/>
      <c r="D19" s="12"/>
      <c r="E19" s="12"/>
      <c r="F19" s="12"/>
      <c r="G19" s="12"/>
      <c r="H19" s="12"/>
      <c r="I19" s="105">
        <v>1.0</v>
      </c>
      <c r="J19" s="105">
        <v>1.0</v>
      </c>
      <c r="K19" s="14">
        <v>592.0</v>
      </c>
      <c r="L19" s="14">
        <v>1218.0</v>
      </c>
      <c r="M19" s="14">
        <v>9834.0</v>
      </c>
      <c r="N19" s="14">
        <v>13098.0</v>
      </c>
      <c r="O19" s="14">
        <v>36460.0</v>
      </c>
      <c r="P19" s="14">
        <v>36460.0</v>
      </c>
      <c r="Q19" s="14">
        <v>36473.0</v>
      </c>
      <c r="R19" s="14">
        <v>36438.0</v>
      </c>
      <c r="S19" s="14">
        <v>36438.0</v>
      </c>
      <c r="T19" s="14">
        <v>36439.0</v>
      </c>
      <c r="U19" s="14">
        <v>71061.0</v>
      </c>
      <c r="V19" s="14">
        <v>222823.0</v>
      </c>
      <c r="W19" s="27">
        <f t="shared" si="4"/>
        <v>537336</v>
      </c>
      <c r="Y19" s="27" t="s">
        <v>122</v>
      </c>
    </row>
    <row r="20">
      <c r="A20" s="106" t="s">
        <v>123</v>
      </c>
      <c r="B20" s="12"/>
      <c r="C20" s="12"/>
      <c r="D20" s="12"/>
      <c r="E20" s="12"/>
      <c r="F20" s="12"/>
      <c r="G20" s="12"/>
      <c r="H20" s="12"/>
      <c r="I20" s="12"/>
      <c r="J20" s="12"/>
      <c r="K20" s="12"/>
      <c r="L20" s="12"/>
      <c r="M20" s="12"/>
      <c r="N20" s="12"/>
      <c r="O20" s="12"/>
      <c r="P20" s="12"/>
      <c r="Q20" s="12"/>
      <c r="R20" s="12">
        <v>100612.0</v>
      </c>
      <c r="S20" s="12">
        <v>100612.0</v>
      </c>
      <c r="T20" s="12">
        <v>100782.0</v>
      </c>
      <c r="U20" s="12">
        <v>119960.0</v>
      </c>
      <c r="V20" s="95">
        <v>108241.0</v>
      </c>
      <c r="W20" s="27">
        <f t="shared" si="4"/>
        <v>530207</v>
      </c>
    </row>
    <row r="21" ht="15.75" customHeight="1">
      <c r="A21" s="106" t="s">
        <v>124</v>
      </c>
      <c r="B21" s="12"/>
      <c r="C21" s="12"/>
      <c r="D21" s="12"/>
      <c r="E21" s="12"/>
      <c r="F21" s="12"/>
      <c r="G21" s="12"/>
      <c r="H21" s="12"/>
      <c r="I21" s="12"/>
      <c r="J21" s="12"/>
      <c r="K21" s="12"/>
      <c r="L21" s="12"/>
      <c r="M21" s="12"/>
      <c r="N21" s="12"/>
      <c r="O21" s="12"/>
      <c r="P21" s="12"/>
      <c r="Q21" s="12"/>
      <c r="R21" s="26">
        <v>0.0</v>
      </c>
      <c r="S21" s="14">
        <v>1.0</v>
      </c>
      <c r="T21" s="26">
        <v>0.0</v>
      </c>
      <c r="U21" s="26">
        <v>0.0</v>
      </c>
      <c r="V21" s="52">
        <v>0.0</v>
      </c>
      <c r="W21" s="107">
        <f t="shared" si="4"/>
        <v>1</v>
      </c>
    </row>
    <row r="22" ht="15.75" customHeight="1">
      <c r="A22" s="92"/>
      <c r="B22" s="92"/>
      <c r="C22" s="92"/>
      <c r="D22" s="92"/>
      <c r="E22" s="92"/>
      <c r="F22" s="92"/>
      <c r="G22" s="92"/>
      <c r="H22" s="92"/>
      <c r="I22" s="92"/>
      <c r="J22" s="92"/>
      <c r="K22" s="92"/>
      <c r="L22" s="92"/>
      <c r="M22" s="92"/>
      <c r="N22" s="92"/>
      <c r="O22" s="92"/>
      <c r="P22" s="92"/>
      <c r="Q22" s="92"/>
      <c r="R22" s="92"/>
      <c r="S22" s="92"/>
      <c r="T22" s="92"/>
      <c r="U22" s="92"/>
      <c r="V22" s="92"/>
    </row>
    <row r="23" ht="15.75" customHeight="1">
      <c r="A23" s="12" t="s">
        <v>125</v>
      </c>
      <c r="B23" s="96">
        <v>1.2010942E7</v>
      </c>
      <c r="C23" s="108"/>
      <c r="D23" s="108"/>
      <c r="E23" s="108"/>
      <c r="F23" s="108"/>
      <c r="G23" s="108"/>
      <c r="H23" s="108"/>
      <c r="I23" s="108"/>
      <c r="J23" s="108"/>
      <c r="K23" s="108"/>
      <c r="L23" s="108"/>
      <c r="M23" s="108"/>
      <c r="N23" s="108"/>
      <c r="O23" s="108"/>
      <c r="P23" s="108"/>
      <c r="Q23" s="108"/>
      <c r="R23" s="108"/>
      <c r="S23" s="108"/>
      <c r="T23" s="12">
        <v>1.0</v>
      </c>
      <c r="U23" s="12">
        <v>1.0</v>
      </c>
      <c r="V23" s="98">
        <v>1.0</v>
      </c>
      <c r="W23" s="27">
        <f t="shared" ref="W23:W27" si="5">SUM(C23:V23)</f>
        <v>3</v>
      </c>
      <c r="Y23" s="27" t="s">
        <v>126</v>
      </c>
    </row>
    <row r="24" ht="15.75" customHeight="1">
      <c r="A24" s="12" t="s">
        <v>114</v>
      </c>
      <c r="B24" s="12"/>
      <c r="C24" s="108"/>
      <c r="D24" s="108"/>
      <c r="E24" s="108"/>
      <c r="F24" s="108"/>
      <c r="G24" s="108"/>
      <c r="H24" s="108"/>
      <c r="I24" s="108"/>
      <c r="J24" s="108"/>
      <c r="K24" s="108"/>
      <c r="L24" s="108"/>
      <c r="M24" s="108"/>
      <c r="N24" s="108"/>
      <c r="O24" s="108"/>
      <c r="P24" s="108"/>
      <c r="Q24" s="108"/>
      <c r="R24" s="108"/>
      <c r="S24" s="108"/>
      <c r="T24" s="12">
        <v>0.0</v>
      </c>
      <c r="U24" s="12">
        <v>0.0</v>
      </c>
      <c r="V24" s="98">
        <v>0.0</v>
      </c>
      <c r="W24" s="27">
        <f t="shared" si="5"/>
        <v>0</v>
      </c>
    </row>
    <row r="25" ht="15.75" customHeight="1">
      <c r="A25" s="12" t="s">
        <v>118</v>
      </c>
      <c r="B25" s="12"/>
      <c r="C25" s="108"/>
      <c r="D25" s="108"/>
      <c r="E25" s="108"/>
      <c r="F25" s="108"/>
      <c r="G25" s="108"/>
      <c r="H25" s="108"/>
      <c r="I25" s="108"/>
      <c r="J25" s="108"/>
      <c r="K25" s="108"/>
      <c r="L25" s="108"/>
      <c r="M25" s="108"/>
      <c r="N25" s="108"/>
      <c r="O25" s="108"/>
      <c r="P25" s="108"/>
      <c r="Q25" s="108"/>
      <c r="R25" s="108"/>
      <c r="S25" s="108"/>
      <c r="T25" s="12">
        <v>1.0</v>
      </c>
      <c r="U25" s="12">
        <v>1.0</v>
      </c>
      <c r="V25" s="98">
        <v>1.0</v>
      </c>
      <c r="W25" s="27">
        <f t="shared" si="5"/>
        <v>3</v>
      </c>
    </row>
    <row r="26" ht="15.75" customHeight="1">
      <c r="A26" s="106" t="s">
        <v>127</v>
      </c>
      <c r="B26" s="12"/>
      <c r="C26" s="108"/>
      <c r="D26" s="108"/>
      <c r="E26" s="108"/>
      <c r="F26" s="108"/>
      <c r="G26" s="108"/>
      <c r="H26" s="108"/>
      <c r="I26" s="108"/>
      <c r="J26" s="108"/>
      <c r="K26" s="108"/>
      <c r="L26" s="108"/>
      <c r="M26" s="108"/>
      <c r="N26" s="108"/>
      <c r="O26" s="108"/>
      <c r="P26" s="108"/>
      <c r="Q26" s="108"/>
      <c r="R26" s="108"/>
      <c r="S26" s="108"/>
      <c r="T26" s="12">
        <v>0.0</v>
      </c>
      <c r="U26" s="12">
        <v>0.0</v>
      </c>
      <c r="V26" s="98">
        <v>1298.0</v>
      </c>
      <c r="W26" s="27">
        <f t="shared" si="5"/>
        <v>1298</v>
      </c>
    </row>
    <row r="27" ht="15.75" customHeight="1">
      <c r="A27" s="106" t="s">
        <v>124</v>
      </c>
      <c r="B27" s="12"/>
      <c r="C27" s="108"/>
      <c r="D27" s="108"/>
      <c r="E27" s="108"/>
      <c r="F27" s="108"/>
      <c r="G27" s="108"/>
      <c r="H27" s="108"/>
      <c r="I27" s="108"/>
      <c r="J27" s="108"/>
      <c r="K27" s="108"/>
      <c r="L27" s="108"/>
      <c r="M27" s="108"/>
      <c r="N27" s="108"/>
      <c r="O27" s="108"/>
      <c r="P27" s="108"/>
      <c r="Q27" s="108"/>
      <c r="R27" s="108"/>
      <c r="S27" s="108"/>
      <c r="T27" s="26">
        <v>1.0</v>
      </c>
      <c r="U27" s="26">
        <v>1.0</v>
      </c>
      <c r="V27" s="109">
        <v>-2.0</v>
      </c>
      <c r="W27" s="107">
        <f t="shared" si="5"/>
        <v>0</v>
      </c>
    </row>
    <row r="28" ht="15.75" customHeight="1">
      <c r="A28" s="92"/>
      <c r="B28" s="92"/>
      <c r="C28" s="92"/>
      <c r="D28" s="92"/>
      <c r="E28" s="92"/>
      <c r="F28" s="92"/>
      <c r="G28" s="92"/>
      <c r="H28" s="92"/>
      <c r="I28" s="92"/>
      <c r="J28" s="92"/>
      <c r="K28" s="92"/>
      <c r="L28" s="92"/>
      <c r="M28" s="92"/>
      <c r="N28" s="92"/>
      <c r="O28" s="92"/>
      <c r="P28" s="92"/>
      <c r="Q28" s="92"/>
      <c r="R28" s="92"/>
      <c r="S28" s="92"/>
      <c r="T28" s="92"/>
      <c r="U28" s="92"/>
      <c r="V28" s="92"/>
    </row>
    <row r="29" ht="15.75" customHeight="1">
      <c r="A29" s="12" t="s">
        <v>128</v>
      </c>
      <c r="B29" s="96">
        <v>8570983.0</v>
      </c>
      <c r="C29" s="12"/>
      <c r="D29" s="12"/>
      <c r="E29" s="12"/>
      <c r="F29" s="12"/>
      <c r="G29" s="12"/>
      <c r="H29" s="12"/>
      <c r="I29" s="12"/>
      <c r="J29" s="12"/>
      <c r="K29" s="12"/>
      <c r="L29" s="12"/>
      <c r="M29" s="12"/>
      <c r="N29" s="12"/>
      <c r="O29" s="12">
        <v>1.0</v>
      </c>
      <c r="P29" s="98">
        <v>21358.0</v>
      </c>
      <c r="Q29" s="98">
        <v>37449.0</v>
      </c>
      <c r="R29" s="98">
        <v>76565.0</v>
      </c>
      <c r="S29" s="102">
        <v>125007.0</v>
      </c>
      <c r="T29" s="102">
        <v>125007.0</v>
      </c>
      <c r="U29" s="102">
        <v>6027.0</v>
      </c>
      <c r="V29" s="102">
        <v>6027.0</v>
      </c>
      <c r="W29" s="27">
        <f t="shared" ref="W29:W33" si="6">SUM(C29:V29)</f>
        <v>397441</v>
      </c>
      <c r="Y29" s="27" t="s">
        <v>129</v>
      </c>
    </row>
    <row r="30" ht="15.75" customHeight="1">
      <c r="A30" s="12" t="s">
        <v>114</v>
      </c>
      <c r="B30" s="12"/>
      <c r="C30" s="12"/>
      <c r="D30" s="12"/>
      <c r="E30" s="12"/>
      <c r="F30" s="12"/>
      <c r="G30" s="12"/>
      <c r="H30" s="12"/>
      <c r="I30" s="12"/>
      <c r="J30" s="12"/>
      <c r="K30" s="12"/>
      <c r="L30" s="12"/>
      <c r="M30" s="12"/>
      <c r="N30" s="12"/>
      <c r="O30" s="12">
        <v>1.0</v>
      </c>
      <c r="P30" s="98">
        <v>25628.0</v>
      </c>
      <c r="Q30" s="98">
        <v>42455.0</v>
      </c>
      <c r="R30" s="98">
        <v>81571.0</v>
      </c>
      <c r="S30" s="98">
        <v>130013.0</v>
      </c>
      <c r="T30" s="98">
        <v>130889.0</v>
      </c>
      <c r="U30" s="102">
        <v>11909.0</v>
      </c>
      <c r="V30" s="102">
        <v>11909.0</v>
      </c>
      <c r="W30" s="27">
        <f t="shared" si="6"/>
        <v>434375</v>
      </c>
      <c r="Y30" s="27" t="s">
        <v>130</v>
      </c>
    </row>
    <row r="31" ht="15.75" customHeight="1">
      <c r="A31" s="12" t="s">
        <v>118</v>
      </c>
      <c r="B31" s="26"/>
      <c r="C31" s="12"/>
      <c r="D31" s="12"/>
      <c r="E31" s="12"/>
      <c r="F31" s="12"/>
      <c r="G31" s="12"/>
      <c r="H31" s="12"/>
      <c r="I31" s="12"/>
      <c r="J31" s="12"/>
      <c r="K31" s="12"/>
      <c r="L31" s="12"/>
      <c r="M31" s="12"/>
      <c r="N31" s="12"/>
      <c r="O31" s="12">
        <v>0.0</v>
      </c>
      <c r="P31" s="98">
        <v>4270.0</v>
      </c>
      <c r="Q31" s="102">
        <v>5006.0</v>
      </c>
      <c r="R31" s="102">
        <v>5006.0</v>
      </c>
      <c r="S31" s="98">
        <v>5006.0</v>
      </c>
      <c r="T31" s="102">
        <v>5882.0</v>
      </c>
      <c r="U31" s="102">
        <v>5882.0</v>
      </c>
      <c r="V31" s="102">
        <v>5882.0</v>
      </c>
      <c r="W31" s="27">
        <f t="shared" si="6"/>
        <v>36934</v>
      </c>
    </row>
    <row r="32" ht="15.75" customHeight="1">
      <c r="A32" s="106" t="s">
        <v>127</v>
      </c>
      <c r="B32" s="26"/>
      <c r="C32" s="12"/>
      <c r="D32" s="12"/>
      <c r="E32" s="12"/>
      <c r="F32" s="12"/>
      <c r="G32" s="12"/>
      <c r="H32" s="12"/>
      <c r="I32" s="12"/>
      <c r="J32" s="12"/>
      <c r="K32" s="12"/>
      <c r="L32" s="12"/>
      <c r="M32" s="12"/>
      <c r="N32" s="12"/>
      <c r="O32" s="12">
        <v>0.0</v>
      </c>
      <c r="P32" s="98">
        <v>0.0</v>
      </c>
      <c r="Q32" s="98">
        <v>31422.0</v>
      </c>
      <c r="R32" s="98">
        <v>39116.0</v>
      </c>
      <c r="S32" s="98">
        <v>48442.0</v>
      </c>
      <c r="T32" s="98">
        <v>46125.0</v>
      </c>
      <c r="U32" s="98">
        <v>54608.0</v>
      </c>
      <c r="V32" s="98">
        <v>71332.0</v>
      </c>
      <c r="W32" s="27">
        <f t="shared" si="6"/>
        <v>291045</v>
      </c>
    </row>
    <row r="33" ht="15.75" customHeight="1">
      <c r="A33" s="106" t="s">
        <v>124</v>
      </c>
      <c r="B33" s="26"/>
      <c r="C33" s="12"/>
      <c r="D33" s="12"/>
      <c r="E33" s="12"/>
      <c r="F33" s="12"/>
      <c r="G33" s="12"/>
      <c r="H33" s="12"/>
      <c r="I33" s="12"/>
      <c r="J33" s="12"/>
      <c r="K33" s="12"/>
      <c r="L33" s="12"/>
      <c r="M33" s="12"/>
      <c r="N33" s="12"/>
      <c r="O33" s="12"/>
      <c r="P33" s="27" t="s">
        <v>131</v>
      </c>
      <c r="Q33" s="109">
        <v>-736.0</v>
      </c>
      <c r="R33" s="52">
        <v>0.0</v>
      </c>
      <c r="S33" s="52">
        <v>0.0</v>
      </c>
      <c r="T33" s="109">
        <v>-877.0</v>
      </c>
      <c r="U33" s="52">
        <v>0.0</v>
      </c>
      <c r="V33" s="52">
        <v>0.0</v>
      </c>
      <c r="W33" s="25">
        <f t="shared" si="6"/>
        <v>-1613</v>
      </c>
    </row>
    <row r="34" ht="15.75" customHeight="1">
      <c r="A34" s="110"/>
      <c r="B34" s="94"/>
      <c r="C34" s="92"/>
      <c r="D34" s="92"/>
      <c r="E34" s="92"/>
      <c r="F34" s="92"/>
      <c r="G34" s="92"/>
      <c r="H34" s="92"/>
      <c r="I34" s="92"/>
      <c r="J34" s="92"/>
      <c r="K34" s="92"/>
      <c r="L34" s="92"/>
      <c r="M34" s="92"/>
      <c r="N34" s="92"/>
      <c r="O34" s="92"/>
      <c r="P34" s="92"/>
      <c r="Q34" s="92"/>
      <c r="R34" s="92"/>
      <c r="S34" s="92"/>
      <c r="T34" s="92"/>
      <c r="U34" s="92"/>
      <c r="V34" s="92"/>
    </row>
    <row r="35" ht="15.75" customHeight="1">
      <c r="A35" s="12" t="s">
        <v>132</v>
      </c>
      <c r="B35" s="91"/>
      <c r="C35" s="108"/>
      <c r="D35" s="108"/>
      <c r="E35" s="108"/>
      <c r="F35" s="108"/>
      <c r="G35" s="108"/>
      <c r="H35" s="108"/>
      <c r="I35" s="108"/>
      <c r="J35" s="108"/>
      <c r="K35" s="108"/>
      <c r="L35" s="108"/>
      <c r="M35" s="108"/>
      <c r="N35" s="108"/>
      <c r="O35" s="108"/>
      <c r="P35" s="108"/>
      <c r="Q35" s="108"/>
      <c r="R35" s="108"/>
      <c r="S35" s="102">
        <v>4327.0</v>
      </c>
      <c r="T35" s="102">
        <v>4327.0</v>
      </c>
      <c r="U35" s="102">
        <v>15298.0</v>
      </c>
      <c r="V35" s="102">
        <v>15298.0</v>
      </c>
      <c r="W35" s="27">
        <f t="shared" ref="W35:W39" si="7">SUM(C35:V35)</f>
        <v>39250</v>
      </c>
      <c r="Y35" s="27" t="s">
        <v>133</v>
      </c>
    </row>
    <row r="36" ht="15.75" customHeight="1">
      <c r="A36" s="12" t="s">
        <v>114</v>
      </c>
      <c r="B36" s="12"/>
      <c r="C36" s="108"/>
      <c r="D36" s="108"/>
      <c r="E36" s="108"/>
      <c r="F36" s="108"/>
      <c r="G36" s="108"/>
      <c r="H36" s="108"/>
      <c r="I36" s="108"/>
      <c r="J36" s="108"/>
      <c r="K36" s="108"/>
      <c r="L36" s="108"/>
      <c r="M36" s="108"/>
      <c r="N36" s="108"/>
      <c r="O36" s="108"/>
      <c r="P36" s="108"/>
      <c r="Q36" s="108"/>
      <c r="R36" s="108"/>
      <c r="S36" s="98">
        <v>7213.0</v>
      </c>
      <c r="T36" s="98">
        <v>9056.0</v>
      </c>
      <c r="U36" s="102">
        <v>20196.0</v>
      </c>
      <c r="V36" s="102">
        <v>20196.0</v>
      </c>
      <c r="W36" s="27">
        <f t="shared" si="7"/>
        <v>56661</v>
      </c>
      <c r="Y36" s="27" t="s">
        <v>134</v>
      </c>
    </row>
    <row r="37" ht="15.75" customHeight="1">
      <c r="A37" s="12" t="s">
        <v>118</v>
      </c>
      <c r="B37" s="12"/>
      <c r="C37" s="108"/>
      <c r="D37" s="108"/>
      <c r="E37" s="108"/>
      <c r="F37" s="108"/>
      <c r="G37" s="108"/>
      <c r="H37" s="108"/>
      <c r="I37" s="108"/>
      <c r="J37" s="108"/>
      <c r="K37" s="108"/>
      <c r="L37" s="108"/>
      <c r="M37" s="108"/>
      <c r="N37" s="108"/>
      <c r="O37" s="108"/>
      <c r="P37" s="108"/>
      <c r="Q37" s="108"/>
      <c r="R37" s="108"/>
      <c r="S37" s="100">
        <v>2886.0</v>
      </c>
      <c r="T37" s="98">
        <v>4729.0</v>
      </c>
      <c r="U37" s="102">
        <v>4898.0</v>
      </c>
      <c r="V37" s="102">
        <v>4898.0</v>
      </c>
      <c r="W37" s="27">
        <f t="shared" si="7"/>
        <v>17411</v>
      </c>
      <c r="Y37" s="27" t="s">
        <v>135</v>
      </c>
    </row>
    <row r="38" ht="15.75" customHeight="1">
      <c r="A38" s="106" t="s">
        <v>127</v>
      </c>
      <c r="B38" s="12"/>
      <c r="C38" s="108"/>
      <c r="D38" s="108"/>
      <c r="E38" s="108"/>
      <c r="F38" s="108"/>
      <c r="G38" s="108"/>
      <c r="H38" s="108"/>
      <c r="I38" s="108"/>
      <c r="J38" s="108"/>
      <c r="K38" s="108"/>
      <c r="L38" s="108"/>
      <c r="M38" s="108"/>
      <c r="N38" s="108"/>
      <c r="O38" s="108"/>
      <c r="P38" s="108"/>
      <c r="Q38" s="108"/>
      <c r="R38" s="108"/>
      <c r="S38" s="98">
        <v>1383.0</v>
      </c>
      <c r="T38" s="98">
        <v>7380.0</v>
      </c>
      <c r="U38" s="98">
        <v>12168.0</v>
      </c>
      <c r="V38" s="98">
        <v>32087.0</v>
      </c>
      <c r="W38" s="27">
        <f t="shared" si="7"/>
        <v>53018</v>
      </c>
      <c r="Y38" s="27" t="s">
        <v>136</v>
      </c>
    </row>
    <row r="39" ht="15.75" customHeight="1">
      <c r="A39" s="106" t="s">
        <v>124</v>
      </c>
      <c r="B39" s="12"/>
      <c r="C39" s="108"/>
      <c r="D39" s="108"/>
      <c r="E39" s="108"/>
      <c r="F39" s="108"/>
      <c r="G39" s="108"/>
      <c r="H39" s="108"/>
      <c r="I39" s="108"/>
      <c r="J39" s="108"/>
      <c r="K39" s="108"/>
      <c r="L39" s="108"/>
      <c r="M39" s="108"/>
      <c r="N39" s="108"/>
      <c r="O39" s="108"/>
      <c r="P39" s="108"/>
      <c r="Q39" s="108"/>
      <c r="R39" s="108"/>
      <c r="S39" s="109">
        <v>-2887.0</v>
      </c>
      <c r="T39" s="109">
        <v>-1843.0</v>
      </c>
      <c r="U39" s="109">
        <v>-169.0</v>
      </c>
      <c r="V39" s="109">
        <v>-1.0</v>
      </c>
      <c r="W39" s="25">
        <f t="shared" si="7"/>
        <v>-4900</v>
      </c>
    </row>
    <row r="40" ht="15.75" customHeight="1">
      <c r="A40" s="92"/>
      <c r="B40" s="92"/>
      <c r="C40" s="92"/>
      <c r="D40" s="92"/>
      <c r="E40" s="92"/>
      <c r="F40" s="92"/>
      <c r="G40" s="92"/>
      <c r="H40" s="92"/>
      <c r="I40" s="92"/>
      <c r="J40" s="92"/>
      <c r="K40" s="92"/>
      <c r="L40" s="92"/>
      <c r="M40" s="92"/>
      <c r="N40" s="92"/>
      <c r="O40" s="92"/>
      <c r="P40" s="92"/>
      <c r="Q40" s="92"/>
      <c r="R40" s="92"/>
      <c r="S40" s="92"/>
      <c r="T40" s="92"/>
      <c r="U40" s="92"/>
      <c r="V40" s="92"/>
    </row>
    <row r="41" ht="15.75" customHeight="1">
      <c r="A41" s="12" t="s">
        <v>137</v>
      </c>
      <c r="B41" s="96">
        <v>1.0052659E7</v>
      </c>
      <c r="C41" s="108"/>
      <c r="D41" s="108"/>
      <c r="E41" s="108"/>
      <c r="F41" s="108"/>
      <c r="G41" s="108"/>
      <c r="H41" s="108"/>
      <c r="I41" s="108"/>
      <c r="J41" s="108"/>
      <c r="K41" s="108"/>
      <c r="L41" s="108"/>
      <c r="M41" s="108"/>
      <c r="N41" s="108"/>
      <c r="O41" s="108"/>
      <c r="P41" s="108"/>
      <c r="Q41" s="108"/>
      <c r="R41" s="100">
        <v>11978.0</v>
      </c>
      <c r="S41" s="98">
        <v>35638.0</v>
      </c>
      <c r="T41" s="98">
        <v>35638.0</v>
      </c>
      <c r="U41" s="98">
        <v>0.0</v>
      </c>
      <c r="V41" s="17">
        <v>2127.0</v>
      </c>
      <c r="W41" s="27">
        <f t="shared" ref="W41:W45" si="8">SUM(C41:V41)</f>
        <v>85381</v>
      </c>
      <c r="Y41" s="27" t="s">
        <v>138</v>
      </c>
    </row>
    <row r="42" ht="15.75" customHeight="1">
      <c r="A42" s="12" t="s">
        <v>114</v>
      </c>
      <c r="B42" s="12"/>
      <c r="C42" s="108"/>
      <c r="D42" s="108"/>
      <c r="E42" s="108"/>
      <c r="F42" s="108"/>
      <c r="G42" s="108"/>
      <c r="H42" s="108"/>
      <c r="I42" s="108"/>
      <c r="J42" s="108"/>
      <c r="K42" s="108"/>
      <c r="L42" s="108"/>
      <c r="M42" s="108"/>
      <c r="N42" s="108"/>
      <c r="O42" s="108"/>
      <c r="P42" s="108"/>
      <c r="Q42" s="108"/>
      <c r="R42" s="100">
        <v>14105.0</v>
      </c>
      <c r="S42" s="98">
        <v>37765.0</v>
      </c>
      <c r="T42" s="98">
        <v>37765.0</v>
      </c>
      <c r="U42" s="102">
        <v>2127.0</v>
      </c>
      <c r="V42" s="102">
        <v>2127.0</v>
      </c>
      <c r="W42" s="27">
        <f t="shared" si="8"/>
        <v>93889</v>
      </c>
      <c r="Y42" s="27" t="s">
        <v>139</v>
      </c>
    </row>
    <row r="43" ht="15.75" customHeight="1">
      <c r="A43" s="12" t="s">
        <v>118</v>
      </c>
      <c r="B43" s="12"/>
      <c r="C43" s="108"/>
      <c r="D43" s="108"/>
      <c r="E43" s="108"/>
      <c r="F43" s="108"/>
      <c r="G43" s="108"/>
      <c r="H43" s="108"/>
      <c r="I43" s="108"/>
      <c r="J43" s="108"/>
      <c r="K43" s="108"/>
      <c r="L43" s="108"/>
      <c r="M43" s="108"/>
      <c r="N43" s="108"/>
      <c r="O43" s="108"/>
      <c r="P43" s="108"/>
      <c r="Q43" s="108"/>
      <c r="R43" s="102">
        <v>2127.0</v>
      </c>
      <c r="S43" s="102">
        <v>2127.0</v>
      </c>
      <c r="T43" s="102">
        <v>2127.0</v>
      </c>
      <c r="U43" s="102">
        <v>2127.0</v>
      </c>
      <c r="V43" s="102">
        <v>2127.0</v>
      </c>
      <c r="W43" s="27">
        <f t="shared" si="8"/>
        <v>10635</v>
      </c>
      <c r="Y43" s="27" t="s">
        <v>140</v>
      </c>
    </row>
    <row r="44" ht="15.75" customHeight="1">
      <c r="A44" s="106" t="s">
        <v>127</v>
      </c>
      <c r="B44" s="12"/>
      <c r="C44" s="108"/>
      <c r="D44" s="108"/>
      <c r="E44" s="108"/>
      <c r="F44" s="108"/>
      <c r="G44" s="108"/>
      <c r="H44" s="108"/>
      <c r="I44" s="108"/>
      <c r="J44" s="108"/>
      <c r="K44" s="108"/>
      <c r="L44" s="108"/>
      <c r="M44" s="108"/>
      <c r="N44" s="108"/>
      <c r="O44" s="108"/>
      <c r="P44" s="108"/>
      <c r="Q44" s="108"/>
      <c r="R44" s="100">
        <v>11978.0</v>
      </c>
      <c r="S44" s="98">
        <v>16886.0</v>
      </c>
      <c r="T44" s="98">
        <v>15918.0</v>
      </c>
      <c r="U44" s="98">
        <v>18257.0</v>
      </c>
      <c r="V44" s="98">
        <v>23269.0</v>
      </c>
      <c r="W44" s="27">
        <f t="shared" si="8"/>
        <v>86308</v>
      </c>
      <c r="Y44" s="27" t="s">
        <v>141</v>
      </c>
    </row>
    <row r="45" ht="15.75" customHeight="1">
      <c r="A45" s="106" t="s">
        <v>124</v>
      </c>
      <c r="B45" s="49"/>
      <c r="C45" s="49"/>
      <c r="D45" s="49"/>
      <c r="E45" s="49"/>
      <c r="F45" s="49"/>
      <c r="G45" s="49"/>
      <c r="H45" s="49"/>
      <c r="I45" s="49"/>
      <c r="J45" s="49"/>
      <c r="K45" s="49"/>
      <c r="L45" s="49"/>
      <c r="M45" s="49"/>
      <c r="N45" s="49"/>
      <c r="O45" s="49"/>
      <c r="P45" s="49"/>
      <c r="Q45" s="49"/>
      <c r="R45" s="100">
        <v>-2128.0</v>
      </c>
      <c r="S45" s="52">
        <v>0.0</v>
      </c>
      <c r="T45" s="111">
        <v>0.0</v>
      </c>
      <c r="U45" s="52">
        <v>0.0</v>
      </c>
      <c r="V45" s="109">
        <v>-1.0</v>
      </c>
      <c r="W45" s="25">
        <f t="shared" si="8"/>
        <v>-2129</v>
      </c>
      <c r="Y45" s="27" t="s">
        <v>142</v>
      </c>
    </row>
    <row r="46" ht="15.75" customHeight="1">
      <c r="A46" s="92"/>
      <c r="B46" s="110"/>
      <c r="C46" s="92"/>
      <c r="D46" s="92"/>
      <c r="E46" s="92"/>
      <c r="F46" s="92"/>
      <c r="G46" s="92"/>
      <c r="H46" s="92"/>
      <c r="I46" s="92"/>
      <c r="J46" s="92"/>
      <c r="K46" s="92"/>
      <c r="L46" s="92"/>
      <c r="M46" s="92"/>
      <c r="N46" s="92"/>
      <c r="O46" s="92"/>
      <c r="P46" s="92"/>
      <c r="Q46" s="92"/>
      <c r="R46" s="92"/>
      <c r="S46" s="92"/>
      <c r="T46" s="92"/>
      <c r="U46" s="92"/>
      <c r="V46" s="92"/>
    </row>
    <row r="47" ht="15.75" customHeight="1">
      <c r="A47" s="12" t="s">
        <v>143</v>
      </c>
      <c r="B47" s="96">
        <v>6429104.0</v>
      </c>
      <c r="C47" s="108"/>
      <c r="D47" s="108"/>
      <c r="E47" s="108"/>
      <c r="F47" s="108"/>
      <c r="G47" s="108"/>
      <c r="H47" s="108"/>
      <c r="I47" s="91">
        <v>1.0</v>
      </c>
      <c r="J47" s="91">
        <v>1.0</v>
      </c>
      <c r="K47" s="15">
        <v>5592.0</v>
      </c>
      <c r="L47" s="15">
        <v>20714.0</v>
      </c>
      <c r="M47" s="15">
        <v>43701.0</v>
      </c>
      <c r="N47" s="15">
        <v>21269.0</v>
      </c>
      <c r="O47" s="98">
        <v>16266.0</v>
      </c>
      <c r="P47" s="98">
        <v>62112.0</v>
      </c>
      <c r="Q47" s="102">
        <v>74956.0</v>
      </c>
      <c r="R47" s="102">
        <v>74956.0</v>
      </c>
      <c r="S47" s="98">
        <v>169594.0</v>
      </c>
      <c r="T47" s="98">
        <v>61087.0</v>
      </c>
      <c r="U47" s="98">
        <v>0.0</v>
      </c>
      <c r="V47" s="98">
        <v>58300.0</v>
      </c>
      <c r="W47" s="27">
        <f t="shared" ref="W47:W51" si="9">SUM(C47:V47)</f>
        <v>608549</v>
      </c>
      <c r="Y47" s="27" t="s">
        <v>144</v>
      </c>
    </row>
    <row r="48" ht="15.75" customHeight="1">
      <c r="A48" s="12" t="s">
        <v>114</v>
      </c>
      <c r="B48" s="12"/>
      <c r="C48" s="108"/>
      <c r="D48" s="108"/>
      <c r="E48" s="108"/>
      <c r="F48" s="108"/>
      <c r="G48" s="108"/>
      <c r="H48" s="108"/>
      <c r="I48" s="91">
        <v>0.0</v>
      </c>
      <c r="J48" s="91">
        <v>0.0</v>
      </c>
      <c r="K48" s="15">
        <v>16107.0</v>
      </c>
      <c r="L48" s="15">
        <v>40082.0</v>
      </c>
      <c r="M48" s="15">
        <v>82292.0</v>
      </c>
      <c r="N48" s="15">
        <v>67689.0</v>
      </c>
      <c r="O48" s="98">
        <v>75326.0</v>
      </c>
      <c r="P48" s="98">
        <v>127379.0</v>
      </c>
      <c r="Q48" s="98">
        <v>140223.0</v>
      </c>
      <c r="R48" s="98">
        <v>133256.0</v>
      </c>
      <c r="S48" s="98">
        <v>227894.0</v>
      </c>
      <c r="T48" s="98">
        <v>119387.0</v>
      </c>
      <c r="U48" s="98">
        <v>58300.0</v>
      </c>
      <c r="V48" s="98">
        <v>0.0</v>
      </c>
      <c r="W48" s="27">
        <f t="shared" si="9"/>
        <v>1087935</v>
      </c>
      <c r="Y48" s="27" t="s">
        <v>145</v>
      </c>
    </row>
    <row r="49" ht="15.75" customHeight="1">
      <c r="A49" s="12" t="s">
        <v>118</v>
      </c>
      <c r="B49" s="12"/>
      <c r="C49" s="108"/>
      <c r="D49" s="108"/>
      <c r="E49" s="108"/>
      <c r="F49" s="108"/>
      <c r="G49" s="108"/>
      <c r="H49" s="108"/>
      <c r="I49" s="91">
        <v>0.0</v>
      </c>
      <c r="J49" s="91">
        <v>0.0</v>
      </c>
      <c r="K49" s="15">
        <v>10516.0</v>
      </c>
      <c r="L49" s="15">
        <v>19368.0</v>
      </c>
      <c r="M49" s="15">
        <v>38591.0</v>
      </c>
      <c r="N49" s="15">
        <v>46420.0</v>
      </c>
      <c r="O49" s="98">
        <v>59060.0</v>
      </c>
      <c r="P49" s="102">
        <v>65267.0</v>
      </c>
      <c r="Q49" s="102">
        <v>65267.0</v>
      </c>
      <c r="R49" s="102">
        <v>58300.0</v>
      </c>
      <c r="S49" s="102">
        <v>58300.0</v>
      </c>
      <c r="T49" s="102">
        <v>58300.0</v>
      </c>
      <c r="U49" s="102">
        <v>58300.0</v>
      </c>
      <c r="V49" s="102">
        <v>58300.0</v>
      </c>
      <c r="W49" s="27">
        <f t="shared" si="9"/>
        <v>595989</v>
      </c>
      <c r="Y49" s="27" t="s">
        <v>146</v>
      </c>
    </row>
    <row r="50" ht="15.75" customHeight="1">
      <c r="A50" s="106" t="s">
        <v>127</v>
      </c>
      <c r="B50" s="12"/>
      <c r="C50" s="108"/>
      <c r="D50" s="108"/>
      <c r="E50" s="108"/>
      <c r="F50" s="108"/>
      <c r="G50" s="108"/>
      <c r="H50" s="108"/>
      <c r="I50" s="91">
        <v>0.0</v>
      </c>
      <c r="J50" s="91">
        <v>0.0</v>
      </c>
      <c r="K50" s="15">
        <v>0.0</v>
      </c>
      <c r="L50" s="15">
        <v>0.0</v>
      </c>
      <c r="M50" s="15">
        <v>0.0</v>
      </c>
      <c r="N50" s="15">
        <v>0.0</v>
      </c>
      <c r="O50" s="98">
        <v>30586.0</v>
      </c>
      <c r="P50" s="98">
        <v>87112.0</v>
      </c>
      <c r="Q50" s="98">
        <v>77956.0</v>
      </c>
      <c r="R50" s="98">
        <v>86517.0</v>
      </c>
      <c r="S50" s="98">
        <v>80197.0</v>
      </c>
      <c r="T50" s="98">
        <v>71057.0</v>
      </c>
      <c r="U50" s="98">
        <v>79670.0</v>
      </c>
      <c r="V50" s="98">
        <v>100187.0</v>
      </c>
      <c r="W50" s="27">
        <f t="shared" si="9"/>
        <v>613282</v>
      </c>
      <c r="Y50" s="27" t="s">
        <v>147</v>
      </c>
    </row>
    <row r="51" ht="15.75" customHeight="1">
      <c r="A51" s="106" t="s">
        <v>124</v>
      </c>
      <c r="B51" s="49"/>
      <c r="C51" s="49"/>
      <c r="D51" s="49"/>
      <c r="E51" s="49"/>
      <c r="F51" s="49"/>
      <c r="G51" s="49"/>
      <c r="H51" s="49"/>
      <c r="I51" s="49"/>
      <c r="J51" s="49"/>
      <c r="K51" s="49"/>
      <c r="L51" s="49"/>
      <c r="M51" s="49"/>
      <c r="N51" s="49"/>
      <c r="O51" s="109">
        <v>-8704.0</v>
      </c>
      <c r="P51" s="109">
        <v>-5793.0</v>
      </c>
      <c r="Q51" s="109">
        <v>-1.0</v>
      </c>
      <c r="R51" s="52">
        <v>6968.0</v>
      </c>
      <c r="S51" s="52">
        <v>1.0</v>
      </c>
      <c r="T51" s="52">
        <v>0.0</v>
      </c>
      <c r="U51" s="52">
        <v>0.0</v>
      </c>
      <c r="V51" s="109">
        <v>-1.0</v>
      </c>
      <c r="W51" s="25">
        <f t="shared" si="9"/>
        <v>-7530</v>
      </c>
      <c r="Y51" s="27" t="s">
        <v>148</v>
      </c>
    </row>
    <row r="52" ht="15.75" customHeight="1">
      <c r="A52" s="49"/>
      <c r="B52" s="49"/>
      <c r="C52" s="49"/>
      <c r="D52" s="49"/>
      <c r="E52" s="49"/>
      <c r="F52" s="49"/>
      <c r="G52" s="49"/>
      <c r="H52" s="49"/>
      <c r="I52" s="49"/>
      <c r="J52" s="49"/>
      <c r="K52" s="49"/>
      <c r="L52" s="49"/>
      <c r="M52" s="49"/>
      <c r="N52" s="49"/>
      <c r="O52" s="49"/>
      <c r="P52" s="49"/>
      <c r="Q52" s="49"/>
      <c r="R52" s="49"/>
      <c r="S52" s="49"/>
      <c r="T52" s="49"/>
      <c r="U52" s="49"/>
      <c r="V52" s="49"/>
      <c r="Y52" s="27" t="s">
        <v>149</v>
      </c>
    </row>
    <row r="53" ht="15.75" customHeight="1">
      <c r="A53" s="49"/>
      <c r="B53" s="49"/>
      <c r="C53" s="49"/>
      <c r="D53" s="49"/>
      <c r="E53" s="49"/>
      <c r="F53" s="49"/>
      <c r="G53" s="49"/>
      <c r="H53" s="49"/>
      <c r="I53" s="49"/>
      <c r="J53" s="49"/>
      <c r="K53" s="49"/>
      <c r="L53" s="49"/>
      <c r="M53" s="49"/>
      <c r="N53" s="49"/>
      <c r="O53" s="49"/>
      <c r="P53" s="49"/>
      <c r="Q53" s="49"/>
      <c r="R53" s="49"/>
      <c r="S53" s="49"/>
      <c r="T53" s="49"/>
      <c r="U53" s="49"/>
      <c r="V53" s="49"/>
      <c r="Y53" s="27" t="s">
        <v>150</v>
      </c>
    </row>
    <row r="54" ht="15.75" customHeight="1">
      <c r="A54" s="49"/>
      <c r="B54" s="49"/>
      <c r="C54" s="49"/>
      <c r="D54" s="49"/>
      <c r="E54" s="49"/>
      <c r="F54" s="49"/>
      <c r="G54" s="49"/>
      <c r="H54" s="49"/>
      <c r="I54" s="49"/>
      <c r="J54" s="49"/>
      <c r="K54" s="49"/>
      <c r="L54" s="49"/>
      <c r="M54" s="49"/>
      <c r="N54" s="49"/>
      <c r="O54" s="49"/>
      <c r="P54" s="49"/>
      <c r="Q54" s="49"/>
      <c r="R54" s="49"/>
      <c r="S54" s="49"/>
      <c r="T54" s="49"/>
      <c r="U54" s="49"/>
      <c r="V54" s="49"/>
      <c r="Y54" s="27" t="s">
        <v>151</v>
      </c>
    </row>
    <row r="55" ht="15.75" customHeight="1">
      <c r="A55" s="92"/>
      <c r="B55" s="92"/>
      <c r="C55" s="92"/>
      <c r="D55" s="92"/>
      <c r="E55" s="92"/>
      <c r="F55" s="92"/>
      <c r="G55" s="92"/>
      <c r="H55" s="92"/>
      <c r="I55" s="92"/>
      <c r="J55" s="92"/>
      <c r="K55" s="92"/>
      <c r="L55" s="92"/>
      <c r="M55" s="92"/>
      <c r="N55" s="92"/>
      <c r="O55" s="92"/>
      <c r="P55" s="92"/>
      <c r="Q55" s="92"/>
      <c r="R55" s="92"/>
      <c r="S55" s="92"/>
      <c r="T55" s="92"/>
      <c r="U55" s="92"/>
      <c r="V55" s="92"/>
    </row>
    <row r="56" ht="15.75" customHeight="1">
      <c r="A56" s="12" t="s">
        <v>152</v>
      </c>
      <c r="B56" s="96">
        <v>6409865.0</v>
      </c>
      <c r="C56" s="12"/>
      <c r="D56" s="12"/>
      <c r="E56" s="12"/>
      <c r="F56" s="12"/>
      <c r="G56" s="12"/>
      <c r="H56" s="12"/>
      <c r="I56" s="91">
        <v>1.0</v>
      </c>
      <c r="J56" s="91">
        <v>1.0</v>
      </c>
      <c r="K56" s="15">
        <v>43902.0</v>
      </c>
      <c r="L56" s="15">
        <v>90148.0</v>
      </c>
      <c r="M56" s="15">
        <v>155983.0</v>
      </c>
      <c r="N56" s="15">
        <v>94344.0</v>
      </c>
      <c r="O56" s="98">
        <v>65456.0</v>
      </c>
      <c r="P56" s="98">
        <v>78301.0</v>
      </c>
      <c r="Q56" s="17">
        <v>58094.0</v>
      </c>
      <c r="R56" s="102">
        <v>58094.0</v>
      </c>
      <c r="S56" s="98">
        <v>89829.0</v>
      </c>
      <c r="T56" s="102">
        <v>55590.0</v>
      </c>
      <c r="U56" s="102">
        <v>55590.0</v>
      </c>
      <c r="V56" s="102">
        <v>55590.0</v>
      </c>
      <c r="W56" s="27">
        <f t="shared" ref="W56:W60" si="10">SUM(C56:V56)</f>
        <v>900923</v>
      </c>
      <c r="Y56" s="27" t="s">
        <v>153</v>
      </c>
    </row>
    <row r="57" ht="15.75" customHeight="1">
      <c r="A57" s="12" t="s">
        <v>114</v>
      </c>
      <c r="B57" s="12"/>
      <c r="C57" s="12"/>
      <c r="D57" s="12"/>
      <c r="E57" s="12"/>
      <c r="F57" s="12"/>
      <c r="G57" s="12"/>
      <c r="H57" s="12"/>
      <c r="I57" s="91">
        <v>0.0</v>
      </c>
      <c r="J57" s="91">
        <v>0.0</v>
      </c>
      <c r="K57" s="15">
        <v>66180.0</v>
      </c>
      <c r="L57" s="15">
        <v>138051.0</v>
      </c>
      <c r="M57" s="15">
        <v>209705.0</v>
      </c>
      <c r="N57" s="15">
        <v>153586.0</v>
      </c>
      <c r="O57" s="98">
        <v>137655.0</v>
      </c>
      <c r="P57" s="98">
        <v>150500.0</v>
      </c>
      <c r="Q57" s="98">
        <v>130294.0</v>
      </c>
      <c r="R57" s="98">
        <v>126986.0</v>
      </c>
      <c r="S57" s="98">
        <v>158721.0</v>
      </c>
      <c r="T57" s="102">
        <v>124515.0</v>
      </c>
      <c r="U57" s="102">
        <v>124515.0</v>
      </c>
      <c r="V57" s="102">
        <v>124515.0</v>
      </c>
      <c r="W57" s="27">
        <f t="shared" si="10"/>
        <v>1645223</v>
      </c>
      <c r="Y57" s="27" t="s">
        <v>154</v>
      </c>
    </row>
    <row r="58" ht="15.75" customHeight="1">
      <c r="A58" s="12" t="s">
        <v>118</v>
      </c>
      <c r="B58" s="12"/>
      <c r="C58" s="12"/>
      <c r="D58" s="12"/>
      <c r="E58" s="12"/>
      <c r="F58" s="12"/>
      <c r="G58" s="12"/>
      <c r="H58" s="12"/>
      <c r="I58" s="91">
        <v>0.0</v>
      </c>
      <c r="J58" s="91">
        <v>0.0</v>
      </c>
      <c r="K58" s="15">
        <v>22278.0</v>
      </c>
      <c r="L58" s="15">
        <v>47903.0</v>
      </c>
      <c r="M58" s="15">
        <v>53722.0</v>
      </c>
      <c r="N58" s="15">
        <v>59242.0</v>
      </c>
      <c r="O58" s="102">
        <v>72199.0</v>
      </c>
      <c r="P58" s="102">
        <v>72200.0</v>
      </c>
      <c r="Q58" s="102">
        <v>72200.0</v>
      </c>
      <c r="R58" s="102">
        <v>68892.0</v>
      </c>
      <c r="S58" s="102">
        <v>68892.0</v>
      </c>
      <c r="T58" s="102">
        <v>68925.0</v>
      </c>
      <c r="U58" s="102">
        <v>68925.0</v>
      </c>
      <c r="V58" s="102">
        <v>68952.0</v>
      </c>
      <c r="W58" s="27">
        <f t="shared" si="10"/>
        <v>744330</v>
      </c>
      <c r="Y58" s="27" t="s">
        <v>155</v>
      </c>
    </row>
    <row r="59" ht="15.75" customHeight="1">
      <c r="A59" s="106" t="s">
        <v>127</v>
      </c>
      <c r="B59" s="12"/>
      <c r="C59" s="12"/>
      <c r="D59" s="12"/>
      <c r="E59" s="12"/>
      <c r="F59" s="12"/>
      <c r="G59" s="12"/>
      <c r="H59" s="12"/>
      <c r="I59" s="91">
        <v>0.0</v>
      </c>
      <c r="J59" s="91">
        <v>0.0</v>
      </c>
      <c r="K59" s="15">
        <v>0.0</v>
      </c>
      <c r="L59" s="15">
        <v>0.0</v>
      </c>
      <c r="M59" s="15">
        <v>0.0</v>
      </c>
      <c r="N59" s="15">
        <v>0.0</v>
      </c>
      <c r="O59" s="98">
        <v>60417.0</v>
      </c>
      <c r="P59" s="98">
        <v>87230.0</v>
      </c>
      <c r="Q59" s="98">
        <v>63094.0</v>
      </c>
      <c r="R59" s="98">
        <v>48962.0</v>
      </c>
      <c r="S59" s="98">
        <v>46038.0</v>
      </c>
      <c r="T59" s="98">
        <v>43033.0</v>
      </c>
      <c r="U59" s="98">
        <v>50551.0</v>
      </c>
      <c r="V59" s="98">
        <v>70043.0</v>
      </c>
      <c r="W59" s="27">
        <f t="shared" si="10"/>
        <v>469368</v>
      </c>
      <c r="Y59" s="27" t="s">
        <v>156</v>
      </c>
    </row>
    <row r="60" ht="15.75" customHeight="1">
      <c r="A60" s="106" t="s">
        <v>124</v>
      </c>
      <c r="B60" s="12"/>
      <c r="C60" s="12"/>
      <c r="D60" s="12"/>
      <c r="E60" s="12"/>
      <c r="F60" s="12"/>
      <c r="G60" s="12"/>
      <c r="H60" s="12"/>
      <c r="I60" s="12"/>
      <c r="J60" s="12"/>
      <c r="K60" s="12"/>
      <c r="L60" s="12"/>
      <c r="M60" s="12"/>
      <c r="N60" s="12"/>
      <c r="O60" s="14">
        <v>-12909.0</v>
      </c>
      <c r="P60" s="26">
        <v>110.0</v>
      </c>
      <c r="Q60" s="14">
        <v>-1.0</v>
      </c>
      <c r="R60" s="26">
        <v>3309.0</v>
      </c>
      <c r="S60" s="26">
        <v>0.0</v>
      </c>
      <c r="T60" s="14">
        <v>-32.0</v>
      </c>
      <c r="U60" s="26">
        <v>0.0</v>
      </c>
      <c r="V60" s="26">
        <v>1.0</v>
      </c>
      <c r="W60" s="25">
        <f t="shared" si="10"/>
        <v>-9522</v>
      </c>
      <c r="Y60" s="27" t="s">
        <v>157</v>
      </c>
    </row>
    <row r="61" ht="15.75" customHeight="1">
      <c r="Y61" s="27" t="s">
        <v>158</v>
      </c>
    </row>
    <row r="62" ht="15.75" customHeight="1">
      <c r="A62" s="112" t="s">
        <v>159</v>
      </c>
      <c r="B62" s="112"/>
    </row>
    <row r="63" ht="15.75" customHeight="1">
      <c r="A63" s="112" t="s">
        <v>160</v>
      </c>
      <c r="B63" s="112"/>
    </row>
    <row r="64" ht="15.75" customHeight="1">
      <c r="A64" s="112" t="s">
        <v>161</v>
      </c>
      <c r="B64" s="113">
        <v>19306.0</v>
      </c>
    </row>
    <row r="65" ht="15.75" customHeight="1">
      <c r="A65" s="112" t="s">
        <v>162</v>
      </c>
      <c r="B65" s="113">
        <v>517642.0</v>
      </c>
    </row>
    <row r="66" ht="15.75" customHeight="1"/>
    <row r="67" ht="15.75" customHeight="1">
      <c r="A67" s="112" t="s">
        <v>163</v>
      </c>
      <c r="B67" s="114">
        <v>9330616.0</v>
      </c>
      <c r="P67" s="112">
        <v>1201780.0</v>
      </c>
      <c r="Q67" s="112">
        <v>1201780.0</v>
      </c>
      <c r="R67" s="112">
        <v>1201780.0</v>
      </c>
      <c r="S67" s="112">
        <v>1201780.0</v>
      </c>
      <c r="T67" s="112">
        <v>1201780.0</v>
      </c>
      <c r="U67" s="112">
        <v>1201780.0</v>
      </c>
      <c r="V67" s="112">
        <v>1203892.0</v>
      </c>
      <c r="Y67" s="27" t="s">
        <v>164</v>
      </c>
    </row>
    <row r="68" ht="15.75" customHeight="1">
      <c r="A68" s="12" t="s">
        <v>112</v>
      </c>
    </row>
    <row r="69" ht="15.75" customHeight="1">
      <c r="A69" s="12" t="s">
        <v>114</v>
      </c>
    </row>
    <row r="70" ht="15.75" customHeight="1">
      <c r="A70" s="12" t="s">
        <v>105</v>
      </c>
    </row>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2022-12-28T23:08:09Z</dcterms:created>
  <dc:creator>Jamie Robinson</dc:creator>
</cp:coreProperties>
</file>